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315" windowWidth="8475" windowHeight="6150" activeTab="0"/>
  </bookViews>
  <sheets>
    <sheet name="5.1จริ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B68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<sst xmlns="http://schemas.openxmlformats.org/spreadsheetml/2006/main" count="211" uniqueCount="113">
  <si>
    <t>โครงการ</t>
  </si>
  <si>
    <t>งบประมาณ</t>
  </si>
  <si>
    <t>องค์การบริหารส่วนตำบลชะมาย</t>
  </si>
  <si>
    <t>ยุทธศาสตร์</t>
  </si>
  <si>
    <t>รวม  3  ปี</t>
  </si>
  <si>
    <t>จำนวน</t>
  </si>
  <si>
    <t>บัญชีสรุปโครงการพัฒนา</t>
  </si>
  <si>
    <t>รวม</t>
  </si>
  <si>
    <t>รวมทั้งสิ้น</t>
  </si>
  <si>
    <t>บทที่  5</t>
  </si>
  <si>
    <t xml:space="preserve">และตอบสนองความต้องการของประชาชนตาม  พรบ.การศึกษาแห่งชาติ  </t>
  </si>
  <si>
    <t>และพัฒนาให้มีประสิทธิภาพ</t>
  </si>
  <si>
    <t xml:space="preserve">ลดปัญหาทางสังคม  และพัฒนาศักยภาพของคนในสังคม  </t>
  </si>
  <si>
    <t>ในงานของตนเองและส่งเสริมการท่องเที่ยว</t>
  </si>
  <si>
    <t>3.  พัฒนาประสิทธิภาพในการประสานงานระหว่างหน่วยงานต่าง ๆ เพื่อลดการทำงานที่ซ้ำซ้อน  และเพิ่มความรวดเร็วในการปฏิบัติงานให้มากขึ้น</t>
  </si>
  <si>
    <t>และระบบจูงใจในการทำงาน</t>
  </si>
  <si>
    <t>11.  ส่งเสริมและพัฒนาศักยภาพ  ด้านเทคโนโลยีแก่ประชาชนและเจ้าหน้าที่ขององค์กร</t>
  </si>
  <si>
    <t>ให้มีความสะดวกรวดเร็วเสมอภาค</t>
  </si>
  <si>
    <t>เจ้าหน้าที่ขององค์กร</t>
  </si>
  <si>
    <t>และลดค่าใช้จ่าย</t>
  </si>
  <si>
    <t>และสนับสนุนการพัฒนาสภาพภูมิทัศน์ริมคลองให้สะอาดสวยงาม</t>
  </si>
  <si>
    <t>ให้มีความสะอาดมีความเป็นระเบียบเรียบร้อย</t>
  </si>
  <si>
    <t xml:space="preserve"> (ทางทิศตะวันตก) ทำให้พื้นที่ในเขตอบต.ชะมาย เป็นพื้นที่รับน้ำจากเทือกเขาหลวง</t>
  </si>
  <si>
    <t>ระบายลงทะเลก็เปลี่ยนเป็นที่อยู่อาศัยและแนวทางการแก้ไขปัญหาน้ำท่วมในระยะเร่งด่วน</t>
  </si>
  <si>
    <t xml:space="preserve"> ประกอบกับในเขต อบต. และบริเวณรอบ ๆ ซึ่งเคยเป็นคูและทุ่งนาเป็นที่รับไว้ก่อนที่จะ</t>
  </si>
  <si>
    <t xml:space="preserve">          </t>
  </si>
  <si>
    <t>5.7   จัดกิจกรรมส่งเสริมการรักษาความสะอาดในชุมชน</t>
  </si>
  <si>
    <t>-</t>
  </si>
  <si>
    <t>ปี 2555</t>
  </si>
  <si>
    <t>รวม 3  ปี</t>
  </si>
  <si>
    <t>ปี 2556</t>
  </si>
  <si>
    <t>2)  ยุทธศาสตร์พัฒนาคนและสังคม</t>
  </si>
  <si>
    <t>(1)     การก่อสร้างรางระบายน้ำ และท่อระบายน้ำ คสล.</t>
  </si>
  <si>
    <t>(2)     การก่อสร้างถนน / บุกเบิกถนน</t>
  </si>
  <si>
    <t>(3)     การก่อสร้างทางเท้า</t>
  </si>
  <si>
    <t>(4)     การปรับปรุงถนนและท่อระบายน้ำ</t>
  </si>
  <si>
    <t>(5)     การก่อสร้างท่อระบายน้ำชนิดท่อลอดเหลี่ยม คสล.</t>
  </si>
  <si>
    <t>(6)     การก่อสร้างสะพาน  คสล.</t>
  </si>
  <si>
    <t>(7)     การก่อสร้าง ปรัปปรุง ขยายเขตท่อประปา</t>
  </si>
  <si>
    <t>(8)     การขยายเขตไฟฟ้า และติดตั้งไฟฟ้าสาธารณะ</t>
  </si>
  <si>
    <t>(9)     การขุดเจาะบาดาล</t>
  </si>
  <si>
    <t>(1)     โครงการจัดซื้อวัสดุอุปกรณ์กีฬา</t>
  </si>
  <si>
    <t>(1)     โครงการจัดเก็บภาษีนอกสถานที่</t>
  </si>
  <si>
    <t>5)   ยุทธศาสตร์ด้านสิ่งแวดล้อมและพัฒนาระบบป้องกันและแก้ไขปัญหาน้ำท่วม</t>
  </si>
  <si>
    <t xml:space="preserve">    (1)     โครงการพัฒนา และพิทักษ์สิ่งแวดล้อมในชุมชน</t>
  </si>
  <si>
    <t xml:space="preserve">    (2)     โครงการอบรมส่งเสริมคุณภาพชีวิตในชุมชน</t>
  </si>
  <si>
    <t xml:space="preserve">    (3)     โครงการช่วยเหลือผู้ประสบสาธารณะภัยในชุมชน</t>
  </si>
  <si>
    <t xml:space="preserve">    (4)     โครงการรณรงค์ป้องกันภัยยาเสพติดในชุมชน</t>
  </si>
  <si>
    <t xml:space="preserve">    (5)     โครงการประกวดชุมชนดีเด่น</t>
  </si>
  <si>
    <t>(6)     โครงการปรับปรุงสภาพแวดล้อมในชุมชน</t>
  </si>
  <si>
    <t xml:space="preserve">(7)     โครงการติดป้ายถนนและซอยต่าง ๆ </t>
  </si>
  <si>
    <t>5.2.1      พัฒนาปรับปรุงภูมิทัศน์ของคูคลอง โดยให้ประชาชนร่วมมือและสนับสนุนการพัฒนาสภาพภูมิทัศน์ริมคลองให้สะอาดสวยงาม</t>
  </si>
  <si>
    <t>(1)     การก่อสร้าง/ขุดลอกคู คลอง และลำเหมือง</t>
  </si>
  <si>
    <t>(2)     การก่อสร้างเขื่อนป้องกันตลิ่ง</t>
  </si>
  <si>
    <t>5.3  เพิ่มพื้นที่สีเขียว และสวนสาธารณะ</t>
  </si>
  <si>
    <t>(1)     โครงการจัดให้มีสวนสาธารณะหรือสวนหย่อม</t>
  </si>
  <si>
    <t>5.4  ลดปริมาณและควบคุมมลพิษ</t>
  </si>
  <si>
    <t>(1)     โครงการรณรงค์เผยแพร่ประชาสัมพันธ์</t>
  </si>
  <si>
    <t>5.5  เพิ่มประสิทธิภาพในการจัดการมูลฝอยสิ่งปฏิกูล และของเสียอันตราย</t>
  </si>
  <si>
    <t>(1)     โครงการรักษาความสะอาดถนน  ทางเท้า และที่สาธารณะโดยเอกชน</t>
  </si>
  <si>
    <t>(2)     โครงการจัดหาวัสดุอุปกรณ์ในด้านการรักษาความสะอาด</t>
  </si>
  <si>
    <t>(3)     โครงการจัดการเรื่องที่ทิ้งกลบมูลฝอย</t>
  </si>
  <si>
    <t>5.6  สร้างจิตสำนึกแก่ประชาชนให้ใช้ทรัพยากรอย่างคุ้มค่าเพื่อลดอัตราการเกิดมูลฝอย</t>
  </si>
  <si>
    <t>5.8  พัฒนาระบบป้องกันและแก้ไขปัญหาน้ำท่วมเนื่องจากน้ำจากเทือกเขาหลวง</t>
  </si>
  <si>
    <t>(1)     การก่อสร้างปรับปรุงฝายน้ำล้น</t>
  </si>
  <si>
    <t>(2)     การปรับปรุงอ่างเก็บน้ำ / ประตูน้ำ</t>
  </si>
  <si>
    <t>(1)     โครงการเพิ่มประสิทธิ์ภาพทางด้านพัสดุ</t>
  </si>
  <si>
    <t>(2)     โครงการเพิ่มประสิทธิภาพทางด้านการเงิน</t>
  </si>
  <si>
    <t>แผนพัฒนาสามปี  (พ.ศ.2555- 2557)</t>
  </si>
  <si>
    <t>ปี 2557</t>
  </si>
  <si>
    <t>ความเสมอภาคในการใช้พื้นที่ถนนและพัฒนาระบบขนส่งที่ยั่งยืน</t>
  </si>
  <si>
    <t xml:space="preserve">1.  พัฒนาการให้บริการทางการศึกษาให้ครอบคลุม  </t>
  </si>
  <si>
    <t>2. สนับสนุนและพัฒนาการศึกษานอกระบบ</t>
  </si>
  <si>
    <t xml:space="preserve">3.  อนุรักษ์  เผยแพร่  และปลูกฝังศิลปวัฒนธรรม  และภูมิปัญญาท้องถิ่น  </t>
  </si>
  <si>
    <t>4.  พัฒนาให้บริการด้านสวัสดิการสังคม  ปรับปรุงการจัดระเบียบชุมชน</t>
  </si>
  <si>
    <t>5.  สนับสนุนพัฒนาศักยภาพคนและครอบครัว</t>
  </si>
  <si>
    <t>6.  พัฒนาการให้บริการด้านสาธารณสุข</t>
  </si>
  <si>
    <t>7.  คุ้มครองผู้บริโภคให้มีความปลอดภัยจากอาหารการกิน</t>
  </si>
  <si>
    <t>8.  พัฒนาสถานที่บริการด้านกีฬาและการจัดการกีฬาเป็นเครื่องมือในการ</t>
  </si>
  <si>
    <t xml:space="preserve">9.  สนับสนุนอุปกรณ์กีฬาลงสู่โรงเรียนและชุมชน </t>
  </si>
  <si>
    <t xml:space="preserve">3)  ยุทธศาสตร์การพัฒนาเศรษฐกิจและแก้ไขปัญหาความยากจน </t>
  </si>
  <si>
    <t>1.  ส่งเสริมการประกอบอาชีพ  และฝึกอาชีพ</t>
  </si>
  <si>
    <t>2.  ส่งเสริมปรัชญาเศรษฐกิจพอเพียง</t>
  </si>
  <si>
    <t>3.  แนวทางการพัฒนากระบวนการเรียนรู้ในชุมชน</t>
  </si>
  <si>
    <t>4.  พัฒนาบริหารจัดการท่องเที่ยวของอบต.</t>
  </si>
  <si>
    <t>5.  สร้างแหล่งเรียนรู้ของเมือง เพื่อให้เด็กและเยาวชนมีความรู้และภาคภูมิใจ</t>
  </si>
  <si>
    <t>4)  ยุทธศาสตร์พัฒนาด้านการบริหารและการจัดการองค์กร</t>
  </si>
  <si>
    <t>2.  พัฒนาระบบบริหารงานบุคคลให้เป็นไปตามระบบคุณธรรม</t>
  </si>
  <si>
    <t>5. เพิ่มประสิทธิภาพวิธีการทำงาน</t>
  </si>
  <si>
    <t>6.  เพิ่มประสิทธิภาพการป้องกันฝ่ายพลเรือน</t>
  </si>
  <si>
    <t>7.  พัฒนาสถานที่  อุปกรณ์  และสิ่งอำนวยความสะดวกใน การให้บริการ</t>
  </si>
  <si>
    <t>9.  พัฒนาบุคลากรให้มีทัศนคติที่ดีและมีใจรักในการให้บริการ  SERVICE  MIND</t>
  </si>
  <si>
    <t>10.  นำระบบเทคโนโลยีสารสนเทศหรือเทคโนโลยีสมัยใหม่มาใช้ในการบริการ</t>
  </si>
  <si>
    <t>11.  ส่งเสริมและพัฒนาศักยภาพ  ด้านเทคโนโลยีแก่ประชาชนและ</t>
  </si>
  <si>
    <t>5.1  พัฒนาปรับปรุงภูมิทัศน์ของคูคลอง  โดยให้ประชาชนร่วมมือ</t>
  </si>
  <si>
    <t>5.2  เพิ่มประสิทธิภาพในการส่งเสริมและรักษาสภาพแวดล้อมในชุมชน</t>
  </si>
  <si>
    <t>6)  ยุทธศาสตร์ด้านการเงินการคลัง</t>
  </si>
  <si>
    <t>2. สร้างแรงจูงใจในการเสียภาษี  ประชาสัมพันธ์และขอความร่วมมือจากผู้เสียภาษี</t>
  </si>
  <si>
    <t>3. จัดซื้อจัดจ้าง  มีการแข่งขันอย่างเป็นธรรม  โปร่งใส  ตรวจสอบได้</t>
  </si>
  <si>
    <t>จัดทำแผนพัฒนา งบประมาณ การติดตามประเมินผลเพื่อให้ให้เกิดความ</t>
  </si>
  <si>
    <t>โปร่งใส และประสิทธิภาพในการทำงาน</t>
  </si>
  <si>
    <t>การทำงานที่ซ้ำซ้อน  และเพิ่มความรวดเร็วในการปฏิบัติงานให้มากขึ้น</t>
  </si>
  <si>
    <t>3.  พัฒนาประสิทธิภาพในการประสานงานระหว่างหน่วยงานต่าง ๆ เพื่อลด</t>
  </si>
  <si>
    <t>4.  พัฒนาประสิทธิภาพในการให้ข้อมูลข่าวสารแก่ประชาชนและ</t>
  </si>
  <si>
    <t xml:space="preserve">พนักงานอบต. ได้รับข้อมูลข่าวสารได้อย่างถูกต้องและรวดเร็ว    </t>
  </si>
  <si>
    <t>8.  นำระบบบริการจุดเดียวเบ็ดเสร็จ (ONE STOP SERVICE) มาใช้ในหน่วยงาน</t>
  </si>
  <si>
    <t xml:space="preserve">1. จัดทำแผนที่ภาษีให้เป็นปัจจุบันและถูกต้องนำแผนที่ภาษีมาจัดเก็บอย่างต่อเนื่อง  </t>
  </si>
  <si>
    <t xml:space="preserve">12.  การให้บริการคำนึงถึงความสะดวกรวดเร็วโดยไม่ให้ประชาชนเสียเวลา  </t>
  </si>
  <si>
    <t>1) ยุทธศาสตร์การการพัฒนาโครงสร้างพื้นฐานการจราจรและผังเมืองรวม</t>
  </si>
  <si>
    <t xml:space="preserve">1.2 จัดระบบจราจรขนส่งให้มีประสิทธิภาพ  มีความปลอดภัยในการสัญจร  </t>
  </si>
  <si>
    <t xml:space="preserve">1.3 จัดวางและจัดทำผังเมืองรวมเพื่อดำรงรักษาเมืองและ
บริเวณที่เกี่ยวข้องหรือชนบท  </t>
  </si>
  <si>
    <t>1.1จัดสรรงบประมาณพัฒนาระบบสาธารณูปโภคในชุมชน  เพื่ออำนวยความสะดวกและให้บริการประชาชนอย่างทั่วถึง</t>
  </si>
  <si>
    <t>1.   พัฒนาประสิทธิภาพในการบริหารโดยให้ประชาชนมี ส่วนร่วมในการ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</si>
</sst>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indent="6"/>
    </xf>
    <xf numFmtId="0" fontId="7" fillId="0" borderId="2" xfId="0" applyFont="1" applyBorder="1" applyAlignment="1">
      <alignment horizontal="left" vertical="top" wrapText="1" indent="6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5"/>
    </xf>
    <xf numFmtId="0" fontId="7" fillId="0" borderId="5" xfId="0" applyFont="1" applyBorder="1" applyAlignment="1">
      <alignment horizontal="left" indent="6"/>
    </xf>
    <xf numFmtId="0" fontId="8" fillId="0" borderId="2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6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04" fontId="11" fillId="0" borderId="2" xfId="17" applyNumberFormat="1" applyFont="1" applyBorder="1" applyAlignment="1">
      <alignment horizontal="center" vertical="center"/>
    </xf>
    <xf numFmtId="204" fontId="11" fillId="0" borderId="2" xfId="17" applyNumberFormat="1" applyFont="1" applyBorder="1" applyAlignment="1">
      <alignment horizontal="center" vertical="center" wrapText="1"/>
    </xf>
    <xf numFmtId="204" fontId="11" fillId="0" borderId="2" xfId="17" applyNumberFormat="1" applyFont="1" applyBorder="1" applyAlignment="1">
      <alignment horizontal="left" vertical="center" wrapText="1"/>
    </xf>
    <xf numFmtId="204" fontId="12" fillId="0" borderId="3" xfId="17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204" fontId="12" fillId="0" borderId="3" xfId="17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204" fontId="11" fillId="0" borderId="4" xfId="17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204" fontId="11" fillId="0" borderId="4" xfId="17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204" fontId="11" fillId="0" borderId="0" xfId="17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204" fontId="11" fillId="0" borderId="0" xfId="17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top" wrapText="1"/>
    </xf>
    <xf numFmtId="204" fontId="12" fillId="0" borderId="3" xfId="17" applyNumberFormat="1" applyFont="1" applyBorder="1" applyAlignment="1">
      <alignment horizontal="right" vertical="top" wrapText="1"/>
    </xf>
    <xf numFmtId="204" fontId="12" fillId="0" borderId="3" xfId="17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204" fontId="12" fillId="0" borderId="3" xfId="17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204" fontId="12" fillId="0" borderId="4" xfId="17" applyNumberFormat="1" applyFont="1" applyBorder="1" applyAlignment="1">
      <alignment horizontal="right" vertical="top" wrapText="1"/>
    </xf>
    <xf numFmtId="204" fontId="12" fillId="0" borderId="4" xfId="17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204" fontId="12" fillId="0" borderId="4" xfId="17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204" fontId="11" fillId="0" borderId="2" xfId="17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3" fontId="11" fillId="0" borderId="7" xfId="0" applyNumberFormat="1" applyFont="1" applyBorder="1" applyAlignment="1">
      <alignment horizontal="right" vertical="top" wrapText="1"/>
    </xf>
    <xf numFmtId="0" fontId="12" fillId="0" borderId="4" xfId="0" applyFont="1" applyBorder="1" applyAlignment="1">
      <alignment horizontal="center"/>
    </xf>
    <xf numFmtId="204" fontId="12" fillId="0" borderId="4" xfId="17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204" fontId="11" fillId="0" borderId="2" xfId="17" applyNumberFormat="1" applyFont="1" applyBorder="1" applyAlignment="1">
      <alignment horizontal="center" vertical="top" wrapText="1"/>
    </xf>
    <xf numFmtId="204" fontId="11" fillId="0" borderId="2" xfId="17" applyNumberFormat="1" applyFont="1" applyBorder="1" applyAlignment="1">
      <alignment vertical="top" wrapText="1"/>
    </xf>
    <xf numFmtId="3" fontId="11" fillId="0" borderId="2" xfId="0" applyNumberFormat="1" applyFont="1" applyBorder="1" applyAlignment="1">
      <alignment vertical="top" wrapText="1"/>
    </xf>
    <xf numFmtId="204" fontId="11" fillId="0" borderId="2" xfId="17" applyNumberFormat="1" applyFont="1" applyBorder="1" applyAlignment="1">
      <alignment/>
    </xf>
    <xf numFmtId="3" fontId="11" fillId="0" borderId="2" xfId="0" applyNumberFormat="1" applyFont="1" applyBorder="1" applyAlignment="1">
      <alignment horizontal="center" vertical="top" wrapText="1"/>
    </xf>
    <xf numFmtId="204" fontId="11" fillId="0" borderId="2" xfId="17" applyNumberFormat="1" applyFont="1" applyBorder="1" applyAlignment="1">
      <alignment vertical="center" wrapText="1"/>
    </xf>
    <xf numFmtId="204" fontId="11" fillId="0" borderId="2" xfId="17" applyNumberFormat="1" applyFont="1" applyBorder="1" applyAlignment="1">
      <alignment/>
    </xf>
    <xf numFmtId="204" fontId="11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04" fontId="11" fillId="0" borderId="5" xfId="17" applyNumberFormat="1" applyFont="1" applyBorder="1" applyAlignment="1">
      <alignment/>
    </xf>
    <xf numFmtId="204" fontId="11" fillId="0" borderId="5" xfId="0" applyNumberFormat="1" applyFont="1" applyBorder="1" applyAlignment="1">
      <alignment horizontal="center"/>
    </xf>
    <xf numFmtId="3" fontId="12" fillId="0" borderId="3" xfId="17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4" fontId="12" fillId="0" borderId="0" xfId="17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5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204" fontId="12" fillId="0" borderId="6" xfId="17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left" indent="5"/>
    </xf>
    <xf numFmtId="0" fontId="11" fillId="0" borderId="2" xfId="0" applyFont="1" applyBorder="1" applyAlignment="1">
      <alignment horizontal="left" vertical="top" wrapText="1" indent="6"/>
    </xf>
    <xf numFmtId="0" fontId="11" fillId="0" borderId="2" xfId="0" applyFont="1" applyBorder="1" applyAlignment="1">
      <alignment horizontal="left" vertical="top" wrapText="1" indent="7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top" wrapText="1" indent="4"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0" fontId="11" fillId="0" borderId="2" xfId="0" applyFont="1" applyBorder="1" applyAlignment="1">
      <alignment horizontal="justify"/>
    </xf>
    <xf numFmtId="0" fontId="11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8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204" fontId="11" fillId="0" borderId="5" xfId="17" applyNumberFormat="1" applyFont="1" applyBorder="1" applyAlignment="1">
      <alignment horizontal="center" vertical="center" wrapText="1"/>
    </xf>
    <xf numFmtId="204" fontId="11" fillId="0" borderId="2" xfId="17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204" fontId="11" fillId="0" borderId="2" xfId="17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04" fontId="11" fillId="0" borderId="1" xfId="17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04" fontId="11" fillId="0" borderId="2" xfId="17" applyNumberFormat="1" applyFont="1" applyBorder="1" applyAlignment="1">
      <alignment horizontal="center" vertical="center"/>
    </xf>
    <xf numFmtId="204" fontId="11" fillId="0" borderId="2" xfId="17" applyNumberFormat="1" applyFont="1" applyBorder="1" applyAlignment="1">
      <alignment horizontal="right" vertical="center"/>
    </xf>
    <xf numFmtId="204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New%20Folder\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New%20Folder\y3%20(&#3648;&#3629;&#363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New%20Folder\y4(&#3648;&#3629;&#363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New%20Folder\y6(&#3648;&#3629;&#3634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New%20Folder\y5(&#3648;&#3629;&#3634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y4(&#3648;&#3629;&#3634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ยุทธศาสตร์ที่ 2 "/>
    </sheetNames>
    <sheetDataSet>
      <sheetData sheetId="0">
        <row r="93">
          <cell r="E93">
            <v>100000</v>
          </cell>
        </row>
        <row r="95">
          <cell r="E95">
            <v>100000</v>
          </cell>
        </row>
        <row r="98">
          <cell r="E98">
            <v>100000</v>
          </cell>
        </row>
        <row r="105">
          <cell r="E105">
            <v>100000</v>
          </cell>
        </row>
        <row r="108">
          <cell r="E108">
            <v>100000</v>
          </cell>
        </row>
        <row r="151">
          <cell r="E151">
            <v>20000</v>
          </cell>
        </row>
        <row r="153">
          <cell r="E153">
            <v>50000</v>
          </cell>
        </row>
        <row r="155">
          <cell r="E155">
            <v>80000</v>
          </cell>
        </row>
        <row r="164">
          <cell r="E164">
            <v>200000</v>
          </cell>
        </row>
        <row r="167">
          <cell r="E167">
            <v>200000</v>
          </cell>
        </row>
        <row r="170">
          <cell r="E170">
            <v>100000</v>
          </cell>
        </row>
        <row r="173">
          <cell r="E173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ยุทธศาสตร์ที่ 3"/>
    </sheetNames>
    <sheetDataSet>
      <sheetData sheetId="0">
        <row r="26">
          <cell r="E26">
            <v>100000</v>
          </cell>
        </row>
        <row r="55">
          <cell r="E55">
            <v>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ยุทธศาสตร์ที่ 4"/>
    </sheetNames>
    <sheetDataSet>
      <sheetData sheetId="0">
        <row r="62">
          <cell r="E62">
            <v>1000000</v>
          </cell>
        </row>
        <row r="102">
          <cell r="E102">
            <v>50000</v>
          </cell>
        </row>
        <row r="117">
          <cell r="E117">
            <v>200000</v>
          </cell>
        </row>
        <row r="124">
          <cell r="E124">
            <v>100000</v>
          </cell>
        </row>
        <row r="127">
          <cell r="E127">
            <v>100000</v>
          </cell>
        </row>
        <row r="129">
          <cell r="E129">
            <v>300000</v>
          </cell>
        </row>
        <row r="135">
          <cell r="E135">
            <v>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ยุทธศาสตร์ที่ 6"/>
    </sheetNames>
    <sheetDataSet>
      <sheetData sheetId="0">
        <row r="13">
          <cell r="E13">
            <v>20000</v>
          </cell>
        </row>
        <row r="15">
          <cell r="E15">
            <v>20000</v>
          </cell>
        </row>
        <row r="26">
          <cell r="E26">
            <v>30000</v>
          </cell>
        </row>
        <row r="28">
          <cell r="E28">
            <v>30000</v>
          </cell>
        </row>
        <row r="30">
          <cell r="E30">
            <v>20000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ต้นฉบับ"/>
      <sheetName val="ยุทธศาสตร์ที่ 5 "/>
      <sheetName val="1"/>
      <sheetName val="2"/>
      <sheetName val="3"/>
      <sheetName val="4.1"/>
      <sheetName val="6"/>
      <sheetName val="7"/>
      <sheetName val="8"/>
      <sheetName val="4"/>
      <sheetName val="ยุทธศาสตร์ที่ 5 (2)"/>
      <sheetName val="ยุทธศาสตร์ที่ 5 (3)"/>
    </sheetNames>
    <sheetDataSet>
      <sheetData sheetId="1">
        <row r="144">
          <cell r="G144">
            <v>400000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ยุทธศาสตร์ที่ 4"/>
    </sheetNames>
    <sheetDataSet>
      <sheetData sheetId="0">
        <row r="48">
          <cell r="E48">
            <v>150000</v>
          </cell>
          <cell r="F48">
            <v>150000</v>
          </cell>
          <cell r="G48">
            <v>150000</v>
          </cell>
        </row>
        <row r="50">
          <cell r="E50">
            <v>20000</v>
          </cell>
          <cell r="F50">
            <v>20000</v>
          </cell>
          <cell r="G50">
            <v>20000</v>
          </cell>
        </row>
        <row r="52">
          <cell r="E52">
            <v>70000</v>
          </cell>
          <cell r="F52">
            <v>70000</v>
          </cell>
          <cell r="G52">
            <v>70000</v>
          </cell>
        </row>
        <row r="54">
          <cell r="E54">
            <v>50000</v>
          </cell>
          <cell r="F54">
            <v>50000</v>
          </cell>
          <cell r="G54">
            <v>50000</v>
          </cell>
        </row>
        <row r="56">
          <cell r="E56">
            <v>20000</v>
          </cell>
          <cell r="F56">
            <v>20000</v>
          </cell>
          <cell r="G56">
            <v>20000</v>
          </cell>
        </row>
        <row r="58">
          <cell r="E58">
            <v>400000</v>
          </cell>
          <cell r="F58">
            <v>400000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รางระบายน้ำ"/>
      <sheetName val="ถนน"/>
      <sheetName val="สะพาน"/>
      <sheetName val="ไฟฟ้า"/>
      <sheetName val="ประปา"/>
      <sheetName val="จราจร น2"/>
      <sheetName val="โครงการหน่วยงานอื่น"/>
    </sheetNames>
    <sheetDataSet>
      <sheetData sheetId="0">
        <row r="107">
          <cell r="E107">
            <v>49133490</v>
          </cell>
          <cell r="F107">
            <v>61698850</v>
          </cell>
          <cell r="G107">
            <v>140501625</v>
          </cell>
        </row>
        <row r="108">
          <cell r="E108">
            <v>100</v>
          </cell>
          <cell r="F108">
            <v>89</v>
          </cell>
          <cell r="G108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28">
      <selection activeCell="C143" sqref="B143:C143"/>
    </sheetView>
  </sheetViews>
  <sheetFormatPr defaultColWidth="9.140625" defaultRowHeight="12.75"/>
  <cols>
    <col min="1" max="1" width="57.140625" style="1" customWidth="1"/>
    <col min="2" max="2" width="7.8515625" style="25" bestFit="1" customWidth="1"/>
    <col min="3" max="3" width="13.7109375" style="1" bestFit="1" customWidth="1"/>
    <col min="4" max="4" width="7.8515625" style="25" bestFit="1" customWidth="1"/>
    <col min="5" max="5" width="12.421875" style="1" bestFit="1" customWidth="1"/>
    <col min="6" max="6" width="7.57421875" style="25" customWidth="1"/>
    <col min="7" max="7" width="13.7109375" style="1" bestFit="1" customWidth="1"/>
    <col min="8" max="8" width="9.57421875" style="25" bestFit="1" customWidth="1"/>
    <col min="9" max="9" width="13.7109375" style="25" bestFit="1" customWidth="1"/>
    <col min="10" max="16384" width="9.140625" style="1" customWidth="1"/>
  </cols>
  <sheetData>
    <row r="1" spans="1:9" ht="27.75">
      <c r="A1" s="145" t="s">
        <v>9</v>
      </c>
      <c r="B1" s="145"/>
      <c r="C1" s="145"/>
      <c r="D1" s="145"/>
      <c r="E1" s="145"/>
      <c r="F1" s="145"/>
      <c r="G1" s="145"/>
      <c r="H1" s="145"/>
      <c r="I1" s="145"/>
    </row>
    <row r="2" spans="1:9" ht="27.75">
      <c r="A2" s="145" t="s">
        <v>6</v>
      </c>
      <c r="B2" s="145"/>
      <c r="C2" s="145"/>
      <c r="D2" s="145"/>
      <c r="E2" s="145"/>
      <c r="F2" s="145"/>
      <c r="G2" s="145"/>
      <c r="H2" s="145"/>
      <c r="I2" s="145"/>
    </row>
    <row r="3" spans="1:9" ht="27.75">
      <c r="A3" s="145" t="s">
        <v>68</v>
      </c>
      <c r="B3" s="145"/>
      <c r="C3" s="145"/>
      <c r="D3" s="145"/>
      <c r="E3" s="145"/>
      <c r="F3" s="145"/>
      <c r="G3" s="145"/>
      <c r="H3" s="145"/>
      <c r="I3" s="145"/>
    </row>
    <row r="4" spans="1:9" ht="27.75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 ht="26.25" customHeight="1">
      <c r="A5" s="131" t="s">
        <v>3</v>
      </c>
      <c r="B5" s="134" t="s">
        <v>28</v>
      </c>
      <c r="C5" s="135"/>
      <c r="D5" s="134" t="s">
        <v>30</v>
      </c>
      <c r="E5" s="135"/>
      <c r="F5" s="134" t="s">
        <v>69</v>
      </c>
      <c r="G5" s="135"/>
      <c r="H5" s="30" t="s">
        <v>29</v>
      </c>
      <c r="I5" s="126" t="s">
        <v>1</v>
      </c>
    </row>
    <row r="6" spans="1:9" ht="24" customHeight="1">
      <c r="A6" s="132"/>
      <c r="B6" s="32" t="s">
        <v>5</v>
      </c>
      <c r="C6" s="126" t="s">
        <v>1</v>
      </c>
      <c r="D6" s="33" t="s">
        <v>5</v>
      </c>
      <c r="E6" s="126" t="s">
        <v>1</v>
      </c>
      <c r="F6" s="31" t="s">
        <v>5</v>
      </c>
      <c r="G6" s="126" t="s">
        <v>1</v>
      </c>
      <c r="H6" s="31" t="s">
        <v>5</v>
      </c>
      <c r="I6" s="127"/>
    </row>
    <row r="7" spans="1:9" ht="29.25" customHeight="1">
      <c r="A7" s="133"/>
      <c r="B7" s="34" t="s">
        <v>0</v>
      </c>
      <c r="C7" s="128"/>
      <c r="D7" s="34" t="s">
        <v>0</v>
      </c>
      <c r="E7" s="128"/>
      <c r="F7" s="34" t="s">
        <v>0</v>
      </c>
      <c r="G7" s="128"/>
      <c r="H7" s="34" t="s">
        <v>0</v>
      </c>
      <c r="I7" s="128"/>
    </row>
    <row r="8" spans="1:9" ht="21" customHeight="1">
      <c r="A8" s="110" t="s">
        <v>108</v>
      </c>
      <c r="B8" s="35"/>
      <c r="C8" s="36"/>
      <c r="D8" s="35"/>
      <c r="E8" s="36"/>
      <c r="F8" s="35"/>
      <c r="G8" s="36"/>
      <c r="H8" s="35"/>
      <c r="I8" s="35"/>
    </row>
    <row r="9" spans="1:9" ht="96">
      <c r="A9" s="5" t="s">
        <v>111</v>
      </c>
      <c r="B9" s="37">
        <f>+'[7]รางระบายน้ำ'!$E$108</f>
        <v>100</v>
      </c>
      <c r="C9" s="38">
        <f>+'[7]รางระบายน้ำ'!$E$107</f>
        <v>49133490</v>
      </c>
      <c r="D9" s="37">
        <f>+'[7]รางระบายน้ำ'!$F$108</f>
        <v>89</v>
      </c>
      <c r="E9" s="38">
        <f>+'[7]รางระบายน้ำ'!$F$107</f>
        <v>61698850</v>
      </c>
      <c r="F9" s="37">
        <f>+'[7]รางระบายน้ำ'!$G$108</f>
        <v>115</v>
      </c>
      <c r="G9" s="38">
        <f>+'[7]รางระบายน้ำ'!$G$107</f>
        <v>140501625</v>
      </c>
      <c r="H9" s="38">
        <f>B9+D9+F9</f>
        <v>304</v>
      </c>
      <c r="I9" s="38">
        <f>C9+E9+G9</f>
        <v>251333965</v>
      </c>
    </row>
    <row r="10" spans="1:16" ht="24">
      <c r="A10" s="17" t="s">
        <v>109</v>
      </c>
      <c r="B10" s="119">
        <v>19</v>
      </c>
      <c r="C10" s="116">
        <v>4440000</v>
      </c>
      <c r="D10" s="119">
        <v>9</v>
      </c>
      <c r="E10" s="116">
        <v>4670000</v>
      </c>
      <c r="F10" s="119">
        <v>7</v>
      </c>
      <c r="G10" s="116">
        <v>1420000</v>
      </c>
      <c r="H10" s="125">
        <f>B10+D10+F10</f>
        <v>35</v>
      </c>
      <c r="I10" s="141">
        <f>C10+E10+G10</f>
        <v>10530000</v>
      </c>
      <c r="J10" s="4"/>
      <c r="K10" s="4"/>
      <c r="L10" s="4"/>
      <c r="M10" s="4"/>
      <c r="N10" s="4"/>
      <c r="O10" s="4"/>
      <c r="P10" s="4"/>
    </row>
    <row r="11" spans="1:16" ht="24">
      <c r="A11" s="3" t="s">
        <v>70</v>
      </c>
      <c r="B11" s="119"/>
      <c r="C11" s="116"/>
      <c r="D11" s="119"/>
      <c r="E11" s="116"/>
      <c r="F11" s="119"/>
      <c r="G11" s="116"/>
      <c r="H11" s="125"/>
      <c r="I11" s="141"/>
      <c r="J11" s="4"/>
      <c r="K11" s="4"/>
      <c r="L11" s="4"/>
      <c r="M11" s="4"/>
      <c r="N11" s="4"/>
      <c r="O11" s="4"/>
      <c r="P11" s="4"/>
    </row>
    <row r="12" spans="1:16" s="7" customFormat="1" ht="72">
      <c r="A12" s="5" t="s">
        <v>110</v>
      </c>
      <c r="B12" s="39">
        <v>1</v>
      </c>
      <c r="C12" s="42" t="s">
        <v>27</v>
      </c>
      <c r="D12" s="39"/>
      <c r="E12" s="43"/>
      <c r="F12" s="39"/>
      <c r="G12" s="43"/>
      <c r="H12" s="40">
        <f>B12</f>
        <v>1</v>
      </c>
      <c r="I12" s="41" t="str">
        <f>C12</f>
        <v>-</v>
      </c>
      <c r="J12" s="6"/>
      <c r="K12" s="6"/>
      <c r="L12" s="6"/>
      <c r="M12" s="6"/>
      <c r="N12" s="6"/>
      <c r="O12" s="6"/>
      <c r="P12" s="6"/>
    </row>
    <row r="13" spans="1:16" s="10" customFormat="1" ht="29.25" customHeight="1">
      <c r="A13" s="8" t="s">
        <v>7</v>
      </c>
      <c r="B13" s="30">
        <f aca="true" t="shared" si="0" ref="B13:I13">SUM(B9:B12)</f>
        <v>120</v>
      </c>
      <c r="C13" s="44">
        <f t="shared" si="0"/>
        <v>53573490</v>
      </c>
      <c r="D13" s="30">
        <f t="shared" si="0"/>
        <v>98</v>
      </c>
      <c r="E13" s="44">
        <f t="shared" si="0"/>
        <v>66368850</v>
      </c>
      <c r="F13" s="30">
        <f t="shared" si="0"/>
        <v>122</v>
      </c>
      <c r="G13" s="44">
        <f t="shared" si="0"/>
        <v>141921625</v>
      </c>
      <c r="H13" s="45">
        <f t="shared" si="0"/>
        <v>340</v>
      </c>
      <c r="I13" s="46">
        <f t="shared" si="0"/>
        <v>261863965</v>
      </c>
      <c r="J13" s="9"/>
      <c r="K13" s="9"/>
      <c r="L13" s="9"/>
      <c r="M13" s="9"/>
      <c r="N13" s="9"/>
      <c r="O13" s="9"/>
      <c r="P13" s="9"/>
    </row>
    <row r="14" spans="1:16" ht="41.25" customHeight="1">
      <c r="A14" s="11"/>
      <c r="B14" s="47"/>
      <c r="C14" s="48"/>
      <c r="D14" s="47"/>
      <c r="E14" s="48"/>
      <c r="F14" s="47"/>
      <c r="G14" s="48"/>
      <c r="H14" s="49"/>
      <c r="I14" s="50"/>
      <c r="J14" s="4"/>
      <c r="K14" s="4"/>
      <c r="L14" s="4"/>
      <c r="M14" s="4"/>
      <c r="N14" s="4"/>
      <c r="O14" s="4"/>
      <c r="P14" s="4"/>
    </row>
    <row r="15" spans="1:16" ht="41.25" customHeight="1">
      <c r="A15" s="12"/>
      <c r="B15" s="51"/>
      <c r="C15" s="52"/>
      <c r="D15" s="51"/>
      <c r="E15" s="52"/>
      <c r="F15" s="51"/>
      <c r="G15" s="52"/>
      <c r="H15" s="53"/>
      <c r="I15" s="54"/>
      <c r="J15" s="4"/>
      <c r="K15" s="4"/>
      <c r="L15" s="4"/>
      <c r="M15" s="4"/>
      <c r="N15" s="4"/>
      <c r="O15" s="4"/>
      <c r="P15" s="4"/>
    </row>
    <row r="16" spans="1:16" ht="25.5" customHeight="1">
      <c r="A16" s="12"/>
      <c r="B16" s="51"/>
      <c r="C16" s="52"/>
      <c r="D16" s="51"/>
      <c r="E16" s="52"/>
      <c r="F16" s="51"/>
      <c r="G16" s="52"/>
      <c r="H16" s="53"/>
      <c r="I16" s="54"/>
      <c r="J16" s="4"/>
      <c r="K16" s="4"/>
      <c r="L16" s="4"/>
      <c r="M16" s="4"/>
      <c r="N16" s="4"/>
      <c r="O16" s="4"/>
      <c r="P16" s="4"/>
    </row>
    <row r="17" spans="1:9" ht="26.25" customHeight="1">
      <c r="A17" s="131" t="s">
        <v>3</v>
      </c>
      <c r="B17" s="134" t="s">
        <v>28</v>
      </c>
      <c r="C17" s="135"/>
      <c r="D17" s="134" t="s">
        <v>30</v>
      </c>
      <c r="E17" s="135"/>
      <c r="F17" s="134" t="s">
        <v>69</v>
      </c>
      <c r="G17" s="135"/>
      <c r="H17" s="30" t="s">
        <v>4</v>
      </c>
      <c r="I17" s="126" t="s">
        <v>1</v>
      </c>
    </row>
    <row r="18" spans="1:9" ht="24" customHeight="1">
      <c r="A18" s="132"/>
      <c r="B18" s="32" t="s">
        <v>5</v>
      </c>
      <c r="C18" s="126" t="s">
        <v>1</v>
      </c>
      <c r="D18" s="33" t="s">
        <v>5</v>
      </c>
      <c r="E18" s="126" t="s">
        <v>1</v>
      </c>
      <c r="F18" s="31" t="s">
        <v>5</v>
      </c>
      <c r="G18" s="126" t="s">
        <v>1</v>
      </c>
      <c r="H18" s="31" t="s">
        <v>5</v>
      </c>
      <c r="I18" s="127"/>
    </row>
    <row r="19" spans="1:9" ht="29.25" customHeight="1">
      <c r="A19" s="133"/>
      <c r="B19" s="34" t="s">
        <v>0</v>
      </c>
      <c r="C19" s="128"/>
      <c r="D19" s="34" t="s">
        <v>0</v>
      </c>
      <c r="E19" s="128"/>
      <c r="F19" s="34" t="s">
        <v>0</v>
      </c>
      <c r="G19" s="128"/>
      <c r="H19" s="34" t="s">
        <v>0</v>
      </c>
      <c r="I19" s="128"/>
    </row>
    <row r="20" spans="1:16" ht="19.5" customHeight="1">
      <c r="A20" s="22" t="s">
        <v>31</v>
      </c>
      <c r="B20" s="55"/>
      <c r="C20" s="56"/>
      <c r="D20" s="55"/>
      <c r="E20" s="56"/>
      <c r="F20" s="55"/>
      <c r="G20" s="56"/>
      <c r="H20" s="57"/>
      <c r="I20" s="57"/>
      <c r="J20" s="4"/>
      <c r="K20" s="4"/>
      <c r="L20" s="4"/>
      <c r="M20" s="4"/>
      <c r="N20" s="4"/>
      <c r="O20" s="4"/>
      <c r="P20" s="4"/>
    </row>
    <row r="21" spans="1:16" ht="24">
      <c r="A21" s="3" t="s">
        <v>71</v>
      </c>
      <c r="B21" s="119">
        <v>14</v>
      </c>
      <c r="C21" s="123">
        <v>2950000</v>
      </c>
      <c r="D21" s="119">
        <v>14</v>
      </c>
      <c r="E21" s="123">
        <v>2950000</v>
      </c>
      <c r="F21" s="119">
        <v>14</v>
      </c>
      <c r="G21" s="123">
        <v>2950000</v>
      </c>
      <c r="H21" s="119">
        <f>B21+D21+F21</f>
        <v>42</v>
      </c>
      <c r="I21" s="123">
        <f>C21+E21+G21</f>
        <v>8850000</v>
      </c>
      <c r="J21" s="4"/>
      <c r="K21" s="4"/>
      <c r="L21" s="4"/>
      <c r="M21" s="4"/>
      <c r="N21" s="4"/>
      <c r="O21" s="4"/>
      <c r="P21" s="4"/>
    </row>
    <row r="22" spans="1:16" ht="24">
      <c r="A22" s="3" t="s">
        <v>10</v>
      </c>
      <c r="B22" s="119"/>
      <c r="C22" s="124"/>
      <c r="D22" s="119"/>
      <c r="E22" s="124"/>
      <c r="F22" s="119"/>
      <c r="G22" s="124"/>
      <c r="H22" s="119"/>
      <c r="I22" s="124"/>
      <c r="J22" s="4"/>
      <c r="K22" s="4"/>
      <c r="L22" s="4"/>
      <c r="M22" s="4"/>
      <c r="N22" s="4"/>
      <c r="O22" s="4"/>
      <c r="P22" s="4"/>
    </row>
    <row r="23" spans="1:16" ht="23.25" customHeight="1">
      <c r="A23" s="3" t="s">
        <v>72</v>
      </c>
      <c r="B23" s="55">
        <v>2</v>
      </c>
      <c r="C23" s="59">
        <v>80000</v>
      </c>
      <c r="D23" s="55">
        <v>2</v>
      </c>
      <c r="E23" s="59">
        <v>80000</v>
      </c>
      <c r="F23" s="55">
        <v>2</v>
      </c>
      <c r="G23" s="59">
        <v>80000</v>
      </c>
      <c r="H23" s="57">
        <f aca="true" t="shared" si="1" ref="H23:I27">B23+D23+F23</f>
        <v>6</v>
      </c>
      <c r="I23" s="60">
        <f t="shared" si="1"/>
        <v>240000</v>
      </c>
      <c r="J23" s="4"/>
      <c r="K23" s="4"/>
      <c r="L23" s="4"/>
      <c r="M23" s="4"/>
      <c r="N23" s="4"/>
      <c r="O23" s="4"/>
      <c r="P23" s="4"/>
    </row>
    <row r="24" spans="1:16" ht="23.25" customHeight="1">
      <c r="A24" s="3" t="s">
        <v>73</v>
      </c>
      <c r="B24" s="55">
        <v>6</v>
      </c>
      <c r="C24" s="59">
        <v>940000</v>
      </c>
      <c r="D24" s="55">
        <v>6</v>
      </c>
      <c r="E24" s="59">
        <v>940000</v>
      </c>
      <c r="F24" s="55">
        <v>6</v>
      </c>
      <c r="G24" s="59">
        <v>940000</v>
      </c>
      <c r="H24" s="57">
        <f t="shared" si="1"/>
        <v>18</v>
      </c>
      <c r="I24" s="60">
        <f t="shared" si="1"/>
        <v>2820000</v>
      </c>
      <c r="J24" s="4"/>
      <c r="K24" s="4"/>
      <c r="L24" s="4"/>
      <c r="M24" s="4"/>
      <c r="N24" s="4"/>
      <c r="O24" s="4"/>
      <c r="P24" s="4"/>
    </row>
    <row r="25" spans="1:16" ht="23.25" customHeight="1">
      <c r="A25" s="3" t="s">
        <v>74</v>
      </c>
      <c r="B25" s="119">
        <v>9</v>
      </c>
      <c r="C25" s="123">
        <v>490000</v>
      </c>
      <c r="D25" s="119">
        <v>8</v>
      </c>
      <c r="E25" s="123">
        <v>290000</v>
      </c>
      <c r="F25" s="119">
        <v>8</v>
      </c>
      <c r="G25" s="123">
        <v>290000</v>
      </c>
      <c r="H25" s="119">
        <f>B25+D25+F25</f>
        <v>25</v>
      </c>
      <c r="I25" s="123">
        <f>C25+E25+G25</f>
        <v>1070000</v>
      </c>
      <c r="J25" s="4"/>
      <c r="K25" s="4"/>
      <c r="L25" s="4"/>
      <c r="M25" s="4"/>
      <c r="N25" s="4"/>
      <c r="O25" s="4"/>
      <c r="P25" s="4"/>
    </row>
    <row r="26" spans="1:16" ht="23.25" customHeight="1">
      <c r="A26" s="3" t="s">
        <v>11</v>
      </c>
      <c r="B26" s="119"/>
      <c r="C26" s="124"/>
      <c r="D26" s="119"/>
      <c r="E26" s="124"/>
      <c r="F26" s="119"/>
      <c r="G26" s="124"/>
      <c r="H26" s="119"/>
      <c r="I26" s="123"/>
      <c r="J26" s="4"/>
      <c r="K26" s="4"/>
      <c r="L26" s="4"/>
      <c r="M26" s="4"/>
      <c r="N26" s="4"/>
      <c r="O26" s="4"/>
      <c r="P26" s="4"/>
    </row>
    <row r="27" spans="1:16" ht="23.25" customHeight="1">
      <c r="A27" s="3" t="s">
        <v>75</v>
      </c>
      <c r="B27" s="39">
        <v>5</v>
      </c>
      <c r="C27" s="58">
        <f>'[1]ยุทธศาสตร์ที่ 2 '!$E$93+'[1]ยุทธศาสตร์ที่ 2 '!$E$95+'[1]ยุทธศาสตร์ที่ 2 '!$E$98+'[1]ยุทธศาสตร์ที่ 2 '!$E$105+'[1]ยุทธศาสตร์ที่ 2 '!$E$108</f>
        <v>500000</v>
      </c>
      <c r="D27" s="39">
        <v>5</v>
      </c>
      <c r="E27" s="58">
        <f>'[1]ยุทธศาสตร์ที่ 2 '!$E$93+'[1]ยุทธศาสตร์ที่ 2 '!$E$95+'[1]ยุทธศาสตร์ที่ 2 '!$E$98+'[1]ยุทธศาสตร์ที่ 2 '!$E$105+'[1]ยุทธศาสตร์ที่ 2 '!$E$108</f>
        <v>500000</v>
      </c>
      <c r="F27" s="39">
        <v>5</v>
      </c>
      <c r="G27" s="58">
        <f>'[1]ยุทธศาสตร์ที่ 2 '!$E$93+'[1]ยุทธศาสตร์ที่ 2 '!$E$95+'[1]ยุทธศาสตร์ที่ 2 '!$E$98+'[1]ยุทธศาสตร์ที่ 2 '!$E$105+'[1]ยุทธศาสตร์ที่ 2 '!$E$108</f>
        <v>500000</v>
      </c>
      <c r="H27" s="40">
        <f t="shared" si="1"/>
        <v>15</v>
      </c>
      <c r="I27" s="61">
        <f t="shared" si="1"/>
        <v>1500000</v>
      </c>
      <c r="J27" s="4"/>
      <c r="K27" s="4"/>
      <c r="L27" s="4"/>
      <c r="M27" s="4"/>
      <c r="N27" s="4"/>
      <c r="O27" s="4"/>
      <c r="P27" s="4"/>
    </row>
    <row r="28" spans="1:16" ht="23.25" customHeight="1">
      <c r="A28" s="3" t="s">
        <v>76</v>
      </c>
      <c r="B28" s="62">
        <v>10</v>
      </c>
      <c r="C28" s="58">
        <v>550000</v>
      </c>
      <c r="D28" s="62">
        <v>10</v>
      </c>
      <c r="E28" s="58">
        <v>550000</v>
      </c>
      <c r="F28" s="62">
        <v>10</v>
      </c>
      <c r="G28" s="58">
        <v>550000</v>
      </c>
      <c r="H28" s="40">
        <f aca="true" t="shared" si="2" ref="H28:I30">B28+D28+F28</f>
        <v>30</v>
      </c>
      <c r="I28" s="61">
        <f>C28+E28+G28</f>
        <v>1650000</v>
      </c>
      <c r="J28" s="4"/>
      <c r="K28" s="4"/>
      <c r="L28" s="4"/>
      <c r="M28" s="4"/>
      <c r="N28" s="4"/>
      <c r="O28" s="4"/>
      <c r="P28" s="4"/>
    </row>
    <row r="29" spans="1:16" ht="23.25" customHeight="1">
      <c r="A29" s="3" t="s">
        <v>77</v>
      </c>
      <c r="B29" s="39">
        <v>3</v>
      </c>
      <c r="C29" s="61">
        <f>'[1]ยุทธศาสตร์ที่ 2 '!$E$151+'[1]ยุทธศาสตร์ที่ 2 '!$E$153+'[1]ยุทธศาสตร์ที่ 2 '!$E$155</f>
        <v>150000</v>
      </c>
      <c r="D29" s="39">
        <v>3</v>
      </c>
      <c r="E29" s="61">
        <f>'[1]ยุทธศาสตร์ที่ 2 '!$E$151+'[1]ยุทธศาสตร์ที่ 2 '!$E$153+'[1]ยุทธศาสตร์ที่ 2 '!$E$155</f>
        <v>150000</v>
      </c>
      <c r="F29" s="39">
        <v>3</v>
      </c>
      <c r="G29" s="61">
        <f>'[1]ยุทธศาสตร์ที่ 2 '!$E$151+'[1]ยุทธศาสตร์ที่ 2 '!$E$153+'[1]ยุทธศาสตร์ที่ 2 '!$E$155</f>
        <v>150000</v>
      </c>
      <c r="H29" s="40">
        <f t="shared" si="2"/>
        <v>9</v>
      </c>
      <c r="I29" s="61">
        <f t="shared" si="2"/>
        <v>450000</v>
      </c>
      <c r="J29" s="4"/>
      <c r="K29" s="4"/>
      <c r="L29" s="4"/>
      <c r="M29" s="4"/>
      <c r="N29" s="4"/>
      <c r="O29" s="4"/>
      <c r="P29" s="4"/>
    </row>
    <row r="30" spans="1:16" ht="23.25" customHeight="1">
      <c r="A30" s="3" t="s">
        <v>78</v>
      </c>
      <c r="B30" s="119">
        <v>4</v>
      </c>
      <c r="C30" s="123">
        <f>'[1]ยุทธศาสตร์ที่ 2 '!$E$164+'[1]ยุทธศาสตร์ที่ 2 '!$E$167+'[1]ยุทธศาสตร์ที่ 2 '!$E$170+'[1]ยุทธศาสตร์ที่ 2 '!$E$173</f>
        <v>600000</v>
      </c>
      <c r="D30" s="119">
        <v>4</v>
      </c>
      <c r="E30" s="123">
        <f>'[1]ยุทธศาสตร์ที่ 2 '!$E$164+'[1]ยุทธศาสตร์ที่ 2 '!$E$167+'[1]ยุทธศาสตร์ที่ 2 '!$E$170+'[1]ยุทธศาสตร์ที่ 2 '!$E$173</f>
        <v>600000</v>
      </c>
      <c r="F30" s="119">
        <v>4</v>
      </c>
      <c r="G30" s="123">
        <f>'[1]ยุทธศาสตร์ที่ 2 '!$E$164+'[1]ยุทธศาสตร์ที่ 2 '!$E$167+'[1]ยุทธศาสตร์ที่ 2 '!$E$170+'[1]ยุทธศาสตร์ที่ 2 '!$E$173</f>
        <v>600000</v>
      </c>
      <c r="H30" s="119">
        <f t="shared" si="2"/>
        <v>12</v>
      </c>
      <c r="I30" s="124">
        <f t="shared" si="2"/>
        <v>1800000</v>
      </c>
      <c r="J30" s="4"/>
      <c r="K30" s="4"/>
      <c r="L30" s="4"/>
      <c r="M30" s="4"/>
      <c r="N30" s="4"/>
      <c r="O30" s="4"/>
      <c r="P30" s="4"/>
    </row>
    <row r="31" spans="1:16" ht="23.25" customHeight="1">
      <c r="A31" s="3" t="s">
        <v>12</v>
      </c>
      <c r="B31" s="119"/>
      <c r="C31" s="124"/>
      <c r="D31" s="119"/>
      <c r="E31" s="124"/>
      <c r="F31" s="119"/>
      <c r="G31" s="124"/>
      <c r="H31" s="119"/>
      <c r="I31" s="124"/>
      <c r="J31" s="4"/>
      <c r="K31" s="4"/>
      <c r="L31" s="4"/>
      <c r="M31" s="4"/>
      <c r="N31" s="4"/>
      <c r="O31" s="4"/>
      <c r="P31" s="4"/>
    </row>
    <row r="32" spans="1:16" ht="23.25" customHeight="1">
      <c r="A32" s="3" t="s">
        <v>79</v>
      </c>
      <c r="B32" s="62">
        <v>2</v>
      </c>
      <c r="C32" s="58">
        <v>200000</v>
      </c>
      <c r="D32" s="62">
        <v>2</v>
      </c>
      <c r="E32" s="58">
        <v>200000</v>
      </c>
      <c r="F32" s="62">
        <v>2</v>
      </c>
      <c r="G32" s="58">
        <v>200000</v>
      </c>
      <c r="H32" s="40">
        <f>B32+D32+F32</f>
        <v>6</v>
      </c>
      <c r="I32" s="63">
        <f>C32+E32+G32</f>
        <v>600000</v>
      </c>
      <c r="J32" s="4"/>
      <c r="K32" s="4"/>
      <c r="L32" s="4"/>
      <c r="M32" s="4"/>
      <c r="N32" s="4"/>
      <c r="O32" s="4"/>
      <c r="P32" s="4"/>
    </row>
    <row r="33" spans="1:16" s="10" customFormat="1" ht="29.25" customHeight="1">
      <c r="A33" s="8" t="s">
        <v>25</v>
      </c>
      <c r="B33" s="64">
        <f aca="true" t="shared" si="3" ref="B33:G33">B21+B23+B24+B25+B27+B28+B29+B30+B32</f>
        <v>55</v>
      </c>
      <c r="C33" s="65">
        <f t="shared" si="3"/>
        <v>6460000</v>
      </c>
      <c r="D33" s="64">
        <f t="shared" si="3"/>
        <v>54</v>
      </c>
      <c r="E33" s="66">
        <f t="shared" si="3"/>
        <v>6260000</v>
      </c>
      <c r="F33" s="64">
        <f t="shared" si="3"/>
        <v>54</v>
      </c>
      <c r="G33" s="65">
        <f t="shared" si="3"/>
        <v>6260000</v>
      </c>
      <c r="H33" s="67">
        <f>SUM(H21:H32)</f>
        <v>163</v>
      </c>
      <c r="I33" s="68">
        <f>I21+I23+I24+I25+I27+I29+I30+I32</f>
        <v>17330000</v>
      </c>
      <c r="J33" s="9"/>
      <c r="K33" s="9"/>
      <c r="L33" s="9"/>
      <c r="M33" s="9"/>
      <c r="N33" s="9"/>
      <c r="O33" s="9"/>
      <c r="P33" s="9"/>
    </row>
    <row r="34" spans="1:16" s="10" customFormat="1" ht="29.25" customHeight="1">
      <c r="A34" s="13"/>
      <c r="B34" s="69"/>
      <c r="C34" s="70"/>
      <c r="D34" s="69"/>
      <c r="E34" s="71"/>
      <c r="F34" s="69"/>
      <c r="G34" s="70"/>
      <c r="H34" s="72"/>
      <c r="I34" s="73"/>
      <c r="J34" s="9"/>
      <c r="K34" s="9"/>
      <c r="L34" s="9"/>
      <c r="M34" s="9"/>
      <c r="N34" s="9"/>
      <c r="O34" s="9"/>
      <c r="P34" s="9"/>
    </row>
    <row r="35" spans="1:9" ht="46.5">
      <c r="A35" s="131" t="s">
        <v>3</v>
      </c>
      <c r="B35" s="134" t="s">
        <v>28</v>
      </c>
      <c r="C35" s="135"/>
      <c r="D35" s="134" t="s">
        <v>30</v>
      </c>
      <c r="E35" s="135"/>
      <c r="F35" s="134" t="s">
        <v>69</v>
      </c>
      <c r="G35" s="135"/>
      <c r="H35" s="30" t="s">
        <v>4</v>
      </c>
      <c r="I35" s="126" t="s">
        <v>1</v>
      </c>
    </row>
    <row r="36" spans="1:9" ht="46.5">
      <c r="A36" s="132"/>
      <c r="B36" s="32" t="s">
        <v>5</v>
      </c>
      <c r="C36" s="126" t="s">
        <v>1</v>
      </c>
      <c r="D36" s="33" t="s">
        <v>5</v>
      </c>
      <c r="E36" s="126" t="s">
        <v>1</v>
      </c>
      <c r="F36" s="31" t="s">
        <v>5</v>
      </c>
      <c r="G36" s="126" t="s">
        <v>1</v>
      </c>
      <c r="H36" s="31" t="s">
        <v>5</v>
      </c>
      <c r="I36" s="127"/>
    </row>
    <row r="37" spans="1:9" ht="29.25" customHeight="1">
      <c r="A37" s="133"/>
      <c r="B37" s="34" t="s">
        <v>0</v>
      </c>
      <c r="C37" s="128"/>
      <c r="D37" s="34" t="s">
        <v>0</v>
      </c>
      <c r="E37" s="128"/>
      <c r="F37" s="34" t="s">
        <v>0</v>
      </c>
      <c r="G37" s="128"/>
      <c r="H37" s="34" t="s">
        <v>0</v>
      </c>
      <c r="I37" s="128"/>
    </row>
    <row r="38" spans="1:9" ht="24" hidden="1">
      <c r="A38" s="15" t="s">
        <v>32</v>
      </c>
      <c r="B38" s="55">
        <v>16</v>
      </c>
      <c r="C38" s="59">
        <v>15488200</v>
      </c>
      <c r="D38" s="55">
        <v>10</v>
      </c>
      <c r="E38" s="59">
        <v>19199000</v>
      </c>
      <c r="F38" s="55">
        <v>32</v>
      </c>
      <c r="G38" s="59">
        <v>22160400</v>
      </c>
      <c r="H38" s="55">
        <f aca="true" t="shared" si="4" ref="H38:H46">+B38+D38+F38</f>
        <v>58</v>
      </c>
      <c r="I38" s="38">
        <f aca="true" t="shared" si="5" ref="I38:I46">+C38+E38+G38</f>
        <v>56847600</v>
      </c>
    </row>
    <row r="39" spans="1:9" ht="24" hidden="1">
      <c r="A39" s="15" t="s">
        <v>33</v>
      </c>
      <c r="B39" s="55">
        <v>9</v>
      </c>
      <c r="C39" s="59">
        <v>2299000</v>
      </c>
      <c r="D39" s="55">
        <v>2</v>
      </c>
      <c r="E39" s="59">
        <v>1173000</v>
      </c>
      <c r="F39" s="55">
        <v>8</v>
      </c>
      <c r="G39" s="59">
        <v>5456000</v>
      </c>
      <c r="H39" s="55">
        <f t="shared" si="4"/>
        <v>19</v>
      </c>
      <c r="I39" s="38">
        <f t="shared" si="5"/>
        <v>8928000</v>
      </c>
    </row>
    <row r="40" spans="1:9" ht="24" hidden="1">
      <c r="A40" s="15" t="s">
        <v>34</v>
      </c>
      <c r="B40" s="55">
        <v>1</v>
      </c>
      <c r="C40" s="59">
        <v>3250000</v>
      </c>
      <c r="D40" s="55"/>
      <c r="E40" s="55"/>
      <c r="F40" s="55"/>
      <c r="G40" s="55"/>
      <c r="H40" s="55">
        <f t="shared" si="4"/>
        <v>1</v>
      </c>
      <c r="I40" s="38">
        <f t="shared" si="5"/>
        <v>3250000</v>
      </c>
    </row>
    <row r="41" spans="1:9" ht="24" hidden="1">
      <c r="A41" s="15" t="s">
        <v>35</v>
      </c>
      <c r="B41" s="55">
        <v>44</v>
      </c>
      <c r="C41" s="59">
        <v>16177900</v>
      </c>
      <c r="D41" s="55">
        <v>17</v>
      </c>
      <c r="E41" s="59">
        <v>9754340</v>
      </c>
      <c r="F41" s="55">
        <v>23</v>
      </c>
      <c r="G41" s="59">
        <v>7653000</v>
      </c>
      <c r="H41" s="55">
        <f t="shared" si="4"/>
        <v>84</v>
      </c>
      <c r="I41" s="38">
        <f t="shared" si="5"/>
        <v>33585240</v>
      </c>
    </row>
    <row r="42" spans="1:9" ht="24" hidden="1">
      <c r="A42" s="15" t="s">
        <v>36</v>
      </c>
      <c r="B42" s="55">
        <v>8</v>
      </c>
      <c r="C42" s="59">
        <v>2473000</v>
      </c>
      <c r="D42" s="55"/>
      <c r="E42" s="55"/>
      <c r="F42" s="55">
        <v>8</v>
      </c>
      <c r="G42" s="59">
        <v>2707000</v>
      </c>
      <c r="H42" s="55">
        <f t="shared" si="4"/>
        <v>16</v>
      </c>
      <c r="I42" s="38">
        <f t="shared" si="5"/>
        <v>5180000</v>
      </c>
    </row>
    <row r="43" spans="1:9" ht="24" hidden="1">
      <c r="A43" s="15" t="s">
        <v>37</v>
      </c>
      <c r="B43" s="55">
        <v>1</v>
      </c>
      <c r="C43" s="59">
        <v>3000000</v>
      </c>
      <c r="D43" s="55">
        <v>2</v>
      </c>
      <c r="E43" s="59">
        <v>3560000</v>
      </c>
      <c r="F43" s="55"/>
      <c r="G43" s="55"/>
      <c r="H43" s="55">
        <f t="shared" si="4"/>
        <v>3</v>
      </c>
      <c r="I43" s="38">
        <f t="shared" si="5"/>
        <v>6560000</v>
      </c>
    </row>
    <row r="44" spans="1:9" ht="24" hidden="1">
      <c r="A44" s="15" t="s">
        <v>38</v>
      </c>
      <c r="B44" s="55">
        <v>11</v>
      </c>
      <c r="C44" s="59">
        <v>2920000</v>
      </c>
      <c r="D44" s="55">
        <v>5</v>
      </c>
      <c r="E44" s="59">
        <v>1995000</v>
      </c>
      <c r="F44" s="55">
        <v>4</v>
      </c>
      <c r="G44" s="59">
        <v>550000</v>
      </c>
      <c r="H44" s="55">
        <f t="shared" si="4"/>
        <v>20</v>
      </c>
      <c r="I44" s="38">
        <f t="shared" si="5"/>
        <v>5465000</v>
      </c>
    </row>
    <row r="45" spans="1:9" ht="24" hidden="1">
      <c r="A45" s="15" t="s">
        <v>39</v>
      </c>
      <c r="B45" s="55">
        <v>8</v>
      </c>
      <c r="C45" s="59">
        <v>1600000</v>
      </c>
      <c r="D45" s="55">
        <v>8</v>
      </c>
      <c r="E45" s="59">
        <v>1600000</v>
      </c>
      <c r="F45" s="55">
        <v>8</v>
      </c>
      <c r="G45" s="59">
        <v>1600000</v>
      </c>
      <c r="H45" s="55">
        <f t="shared" si="4"/>
        <v>24</v>
      </c>
      <c r="I45" s="38">
        <f t="shared" si="5"/>
        <v>4800000</v>
      </c>
    </row>
    <row r="46" spans="1:9" ht="24" hidden="1">
      <c r="A46" s="15" t="s">
        <v>40</v>
      </c>
      <c r="B46" s="55">
        <v>1</v>
      </c>
      <c r="C46" s="59">
        <v>200000</v>
      </c>
      <c r="D46" s="55"/>
      <c r="E46" s="74"/>
      <c r="F46" s="55"/>
      <c r="G46" s="74"/>
      <c r="H46" s="55">
        <f t="shared" si="4"/>
        <v>1</v>
      </c>
      <c r="I46" s="38">
        <f t="shared" si="5"/>
        <v>200000</v>
      </c>
    </row>
    <row r="47" spans="1:9" ht="24" hidden="1">
      <c r="A47" s="16" t="s">
        <v>41</v>
      </c>
      <c r="B47" s="55">
        <v>1</v>
      </c>
      <c r="C47" s="59">
        <v>100000</v>
      </c>
      <c r="D47" s="55">
        <v>1</v>
      </c>
      <c r="E47" s="59">
        <v>100000</v>
      </c>
      <c r="F47" s="55">
        <v>1</v>
      </c>
      <c r="G47" s="59">
        <v>100000</v>
      </c>
      <c r="H47" s="57">
        <f>+B47+D47+F47</f>
        <v>3</v>
      </c>
      <c r="I47" s="38">
        <f>+C47+E47+G47</f>
        <v>300000</v>
      </c>
    </row>
    <row r="48" spans="1:9" ht="24">
      <c r="A48" s="26" t="s">
        <v>80</v>
      </c>
      <c r="B48" s="55"/>
      <c r="C48" s="59"/>
      <c r="D48" s="55"/>
      <c r="E48" s="59"/>
      <c r="F48" s="55"/>
      <c r="G48" s="59"/>
      <c r="H48" s="57"/>
      <c r="I48" s="38"/>
    </row>
    <row r="49" spans="1:9" ht="46.5">
      <c r="A49" s="111" t="s">
        <v>81</v>
      </c>
      <c r="B49" s="55">
        <v>6</v>
      </c>
      <c r="C49" s="59">
        <f>525000+50000</f>
        <v>575000</v>
      </c>
      <c r="D49" s="55">
        <v>6</v>
      </c>
      <c r="E49" s="59">
        <v>575000</v>
      </c>
      <c r="F49" s="55">
        <v>6</v>
      </c>
      <c r="G49" s="59">
        <v>575000</v>
      </c>
      <c r="H49" s="57">
        <f aca="true" t="shared" si="6" ref="H49:I52">B49+D49+F49</f>
        <v>18</v>
      </c>
      <c r="I49" s="75">
        <f t="shared" si="6"/>
        <v>1725000</v>
      </c>
    </row>
    <row r="50" spans="1:9" ht="24">
      <c r="A50" s="76" t="s">
        <v>82</v>
      </c>
      <c r="B50" s="55">
        <v>2</v>
      </c>
      <c r="C50" s="59">
        <v>200000</v>
      </c>
      <c r="D50" s="55">
        <v>2</v>
      </c>
      <c r="E50" s="59">
        <v>200000</v>
      </c>
      <c r="F50" s="55">
        <v>2</v>
      </c>
      <c r="G50" s="59">
        <v>200000</v>
      </c>
      <c r="H50" s="57">
        <f t="shared" si="6"/>
        <v>6</v>
      </c>
      <c r="I50" s="75">
        <f t="shared" si="6"/>
        <v>600000</v>
      </c>
    </row>
    <row r="51" spans="1:9" ht="24">
      <c r="A51" s="76" t="s">
        <v>83</v>
      </c>
      <c r="B51" s="55">
        <v>1</v>
      </c>
      <c r="C51" s="59">
        <f>'[2]ยุทธศาสตร์ที่ 3'!$E$26</f>
        <v>100000</v>
      </c>
      <c r="D51" s="55">
        <v>1</v>
      </c>
      <c r="E51" s="59">
        <f>'[2]ยุทธศาสตร์ที่ 3'!$E$26</f>
        <v>100000</v>
      </c>
      <c r="F51" s="55">
        <v>1</v>
      </c>
      <c r="G51" s="59">
        <f>'[2]ยุทธศาสตร์ที่ 3'!$E$26</f>
        <v>100000</v>
      </c>
      <c r="H51" s="57">
        <f t="shared" si="6"/>
        <v>3</v>
      </c>
      <c r="I51" s="75">
        <f t="shared" si="6"/>
        <v>300000</v>
      </c>
    </row>
    <row r="52" spans="1:9" ht="24">
      <c r="A52" s="106" t="s">
        <v>84</v>
      </c>
      <c r="B52" s="55">
        <v>9</v>
      </c>
      <c r="C52" s="59">
        <v>6020000</v>
      </c>
      <c r="D52" s="55">
        <v>4</v>
      </c>
      <c r="E52" s="59">
        <v>2420000</v>
      </c>
      <c r="F52" s="55">
        <v>4</v>
      </c>
      <c r="G52" s="59">
        <v>2420000</v>
      </c>
      <c r="H52" s="57">
        <f t="shared" si="6"/>
        <v>17</v>
      </c>
      <c r="I52" s="75">
        <f t="shared" si="6"/>
        <v>10860000</v>
      </c>
    </row>
    <row r="53" spans="1:9" ht="24">
      <c r="A53" s="113" t="s">
        <v>85</v>
      </c>
      <c r="B53" s="119">
        <v>1</v>
      </c>
      <c r="C53" s="123">
        <f>'[2]ยุทธศาสตร์ที่ 3'!$E$55</f>
        <v>200000</v>
      </c>
      <c r="D53" s="119">
        <v>1</v>
      </c>
      <c r="E53" s="123">
        <f>'[2]ยุทธศาสตร์ที่ 3'!$E$55</f>
        <v>200000</v>
      </c>
      <c r="F53" s="119">
        <v>1</v>
      </c>
      <c r="G53" s="123">
        <f>'[2]ยุทธศาสตร์ที่ 3'!$E$55</f>
        <v>200000</v>
      </c>
      <c r="H53" s="119">
        <f>B53+D53+F53</f>
        <v>3</v>
      </c>
      <c r="I53" s="120">
        <f>C53+E53+G53</f>
        <v>600000</v>
      </c>
    </row>
    <row r="54" spans="1:9" ht="24">
      <c r="A54" s="114" t="s">
        <v>13</v>
      </c>
      <c r="B54" s="138"/>
      <c r="C54" s="137"/>
      <c r="D54" s="138"/>
      <c r="E54" s="137"/>
      <c r="F54" s="138"/>
      <c r="G54" s="137"/>
      <c r="H54" s="138"/>
      <c r="I54" s="117"/>
    </row>
    <row r="55" spans="1:16" s="10" customFormat="1" ht="29.25" customHeight="1">
      <c r="A55" s="8" t="s">
        <v>7</v>
      </c>
      <c r="B55" s="64">
        <f aca="true" t="shared" si="7" ref="B55:I55">SUM(B49:B54)</f>
        <v>19</v>
      </c>
      <c r="C55" s="66">
        <f t="shared" si="7"/>
        <v>7095000</v>
      </c>
      <c r="D55" s="64">
        <f t="shared" si="7"/>
        <v>14</v>
      </c>
      <c r="E55" s="66">
        <f t="shared" si="7"/>
        <v>3495000</v>
      </c>
      <c r="F55" s="64">
        <f t="shared" si="7"/>
        <v>14</v>
      </c>
      <c r="G55" s="66">
        <f t="shared" si="7"/>
        <v>3495000</v>
      </c>
      <c r="H55" s="45">
        <f t="shared" si="7"/>
        <v>47</v>
      </c>
      <c r="I55" s="46">
        <f t="shared" si="7"/>
        <v>14085000</v>
      </c>
      <c r="J55" s="9"/>
      <c r="K55" s="9"/>
      <c r="L55" s="9"/>
      <c r="M55" s="9"/>
      <c r="N55" s="9"/>
      <c r="O55" s="9"/>
      <c r="P55" s="9"/>
    </row>
    <row r="56" spans="1:9" ht="24.75" customHeight="1">
      <c r="A56" s="2" t="s">
        <v>86</v>
      </c>
      <c r="B56" s="55"/>
      <c r="C56" s="56"/>
      <c r="D56" s="55"/>
      <c r="E56" s="56"/>
      <c r="F56" s="55"/>
      <c r="G56" s="76"/>
      <c r="H56" s="57"/>
      <c r="I56" s="57"/>
    </row>
    <row r="57" spans="1:9" ht="24.75" customHeight="1">
      <c r="A57" s="76" t="s">
        <v>112</v>
      </c>
      <c r="B57" s="119">
        <v>5</v>
      </c>
      <c r="C57" s="120">
        <v>75000</v>
      </c>
      <c r="D57" s="119">
        <v>5</v>
      </c>
      <c r="E57" s="120">
        <v>525000</v>
      </c>
      <c r="F57" s="119">
        <v>5</v>
      </c>
      <c r="G57" s="120">
        <v>525000</v>
      </c>
      <c r="H57" s="119">
        <f>B57+D57+F57</f>
        <v>15</v>
      </c>
      <c r="I57" s="120">
        <f>C57+E57+G57</f>
        <v>1125000</v>
      </c>
    </row>
    <row r="58" spans="1:9" ht="24.75" customHeight="1">
      <c r="A58" s="76" t="s">
        <v>99</v>
      </c>
      <c r="B58" s="119"/>
      <c r="C58" s="120"/>
      <c r="D58" s="119"/>
      <c r="E58" s="120"/>
      <c r="F58" s="119"/>
      <c r="G58" s="120"/>
      <c r="H58" s="119"/>
      <c r="I58" s="120"/>
    </row>
    <row r="59" spans="1:9" ht="24.75" customHeight="1">
      <c r="A59" s="76" t="s">
        <v>100</v>
      </c>
      <c r="B59" s="119"/>
      <c r="C59" s="120"/>
      <c r="D59" s="119"/>
      <c r="E59" s="120"/>
      <c r="F59" s="119"/>
      <c r="G59" s="120"/>
      <c r="H59" s="119"/>
      <c r="I59" s="120"/>
    </row>
    <row r="60" spans="1:9" ht="23.25" customHeight="1" hidden="1">
      <c r="A60" s="76" t="s">
        <v>14</v>
      </c>
      <c r="B60" s="55">
        <v>1</v>
      </c>
      <c r="C60" s="59">
        <v>50000</v>
      </c>
      <c r="D60" s="55">
        <v>1</v>
      </c>
      <c r="E60" s="59">
        <v>50000</v>
      </c>
      <c r="F60" s="55">
        <v>1</v>
      </c>
      <c r="G60" s="60">
        <v>50000</v>
      </c>
      <c r="H60" s="57">
        <f>+B60+D60+F60</f>
        <v>3</v>
      </c>
      <c r="I60" s="38">
        <f>+C60+E60+G60</f>
        <v>150000</v>
      </c>
    </row>
    <row r="61" spans="1:9" ht="23.25" customHeight="1">
      <c r="A61" s="76" t="s">
        <v>87</v>
      </c>
      <c r="B61" s="119">
        <v>3</v>
      </c>
      <c r="C61" s="123">
        <v>1310000</v>
      </c>
      <c r="D61" s="119">
        <v>2</v>
      </c>
      <c r="E61" s="123">
        <v>310000</v>
      </c>
      <c r="F61" s="119">
        <v>2</v>
      </c>
      <c r="G61" s="123">
        <v>310000</v>
      </c>
      <c r="H61" s="119">
        <f>B61+D61+F61</f>
        <v>7</v>
      </c>
      <c r="I61" s="118">
        <f>C61+E61+G61</f>
        <v>1930000</v>
      </c>
    </row>
    <row r="62" spans="1:9" ht="23.25" customHeight="1">
      <c r="A62" s="76" t="s">
        <v>15</v>
      </c>
      <c r="B62" s="119"/>
      <c r="C62" s="124"/>
      <c r="D62" s="119"/>
      <c r="E62" s="124"/>
      <c r="F62" s="119"/>
      <c r="G62" s="124"/>
      <c r="H62" s="119"/>
      <c r="I62" s="118"/>
    </row>
    <row r="63" spans="1:9" ht="23.25" customHeight="1">
      <c r="A63" s="76" t="s">
        <v>102</v>
      </c>
      <c r="B63" s="119">
        <v>1</v>
      </c>
      <c r="C63" s="123">
        <v>100000</v>
      </c>
      <c r="D63" s="119">
        <v>1</v>
      </c>
      <c r="E63" s="123">
        <v>100000</v>
      </c>
      <c r="F63" s="119">
        <v>1</v>
      </c>
      <c r="G63" s="123">
        <v>100000</v>
      </c>
      <c r="H63" s="119">
        <f>B63+D63+F63</f>
        <v>3</v>
      </c>
      <c r="I63" s="120">
        <f>C63+E63+G63</f>
        <v>300000</v>
      </c>
    </row>
    <row r="64" spans="1:9" ht="23.25" customHeight="1">
      <c r="A64" s="112" t="s">
        <v>101</v>
      </c>
      <c r="B64" s="138"/>
      <c r="C64" s="137"/>
      <c r="D64" s="138"/>
      <c r="E64" s="137"/>
      <c r="F64" s="138"/>
      <c r="G64" s="137"/>
      <c r="H64" s="138"/>
      <c r="I64" s="117"/>
    </row>
    <row r="65" spans="1:9" ht="46.5">
      <c r="A65" s="131" t="s">
        <v>3</v>
      </c>
      <c r="B65" s="134" t="s">
        <v>28</v>
      </c>
      <c r="C65" s="135"/>
      <c r="D65" s="134" t="s">
        <v>30</v>
      </c>
      <c r="E65" s="135"/>
      <c r="F65" s="134" t="s">
        <v>69</v>
      </c>
      <c r="G65" s="135"/>
      <c r="H65" s="30" t="s">
        <v>4</v>
      </c>
      <c r="I65" s="126" t="s">
        <v>1</v>
      </c>
    </row>
    <row r="66" spans="1:9" ht="25.5" customHeight="1">
      <c r="A66" s="132"/>
      <c r="B66" s="32" t="s">
        <v>5</v>
      </c>
      <c r="C66" s="126" t="s">
        <v>1</v>
      </c>
      <c r="D66" s="33" t="s">
        <v>5</v>
      </c>
      <c r="E66" s="126" t="s">
        <v>1</v>
      </c>
      <c r="F66" s="31" t="s">
        <v>5</v>
      </c>
      <c r="G66" s="126" t="s">
        <v>1</v>
      </c>
      <c r="H66" s="31" t="s">
        <v>5</v>
      </c>
      <c r="I66" s="127"/>
    </row>
    <row r="67" spans="1:9" ht="31.5" customHeight="1">
      <c r="A67" s="133"/>
      <c r="B67" s="34" t="s">
        <v>0</v>
      </c>
      <c r="C67" s="128"/>
      <c r="D67" s="34" t="s">
        <v>0</v>
      </c>
      <c r="E67" s="128"/>
      <c r="F67" s="34" t="s">
        <v>0</v>
      </c>
      <c r="G67" s="128"/>
      <c r="H67" s="34" t="s">
        <v>0</v>
      </c>
      <c r="I67" s="128"/>
    </row>
    <row r="68" spans="1:9" ht="23.25" customHeight="1">
      <c r="A68" s="76" t="s">
        <v>103</v>
      </c>
      <c r="B68" s="129">
        <v>6</v>
      </c>
      <c r="C68" s="130">
        <f>'[6]ยุทธศาสตร์ที่ 4'!$E$48+'[6]ยุทธศาสตร์ที่ 4'!$E$50+'[6]ยุทธศาสตร์ที่ 4'!$E$52+'[6]ยุทธศาสตร์ที่ 4'!$E$54+'[6]ยุทธศาสตร์ที่ 4'!$E$56+'[6]ยุทธศาสตร์ที่ 4'!$E$58</f>
        <v>710000</v>
      </c>
      <c r="D68" s="129">
        <v>6</v>
      </c>
      <c r="E68" s="130">
        <f>'[6]ยุทธศาสตร์ที่ 4'!$F$48+'[6]ยุทธศาสตร์ที่ 4'!$F$50+'[6]ยุทธศาสตร์ที่ 4'!$F$52+'[6]ยุทธศาสตร์ที่ 4'!$F$54+'[6]ยุทธศาสตร์ที่ 4'!$F$56+'[6]ยุทธศาสตร์ที่ 4'!$F$58</f>
        <v>710000</v>
      </c>
      <c r="F68" s="129">
        <v>5</v>
      </c>
      <c r="G68" s="130">
        <f>'[6]ยุทธศาสตร์ที่ 4'!$G$48+'[6]ยุทธศาสตร์ที่ 4'!$G$50+'[6]ยุทธศาสตร์ที่ 4'!$G$52+'[6]ยุทธศาสตร์ที่ 4'!$G$54+'[6]ยุทธศาสตร์ที่ 4'!$G$56</f>
        <v>310000</v>
      </c>
      <c r="H68" s="129">
        <f>B68+D68+F68</f>
        <v>17</v>
      </c>
      <c r="I68" s="136">
        <f>C68+E68+G68</f>
        <v>1730000</v>
      </c>
    </row>
    <row r="69" spans="1:9" ht="23.25" customHeight="1">
      <c r="A69" s="76" t="s">
        <v>104</v>
      </c>
      <c r="B69" s="119"/>
      <c r="C69" s="124"/>
      <c r="D69" s="119"/>
      <c r="E69" s="124"/>
      <c r="F69" s="119"/>
      <c r="G69" s="124"/>
      <c r="H69" s="119"/>
      <c r="I69" s="120"/>
    </row>
    <row r="70" spans="1:9" ht="23.25" customHeight="1">
      <c r="A70" s="76" t="s">
        <v>88</v>
      </c>
      <c r="B70" s="55">
        <v>5</v>
      </c>
      <c r="C70" s="59">
        <v>8500000</v>
      </c>
      <c r="D70" s="55">
        <v>1</v>
      </c>
      <c r="E70" s="59">
        <f>'[3]ยุทธศาสตร์ที่ 4'!$E$62</f>
        <v>1000000</v>
      </c>
      <c r="F70" s="55">
        <v>1</v>
      </c>
      <c r="G70" s="59">
        <f>'[3]ยุทธศาสตร์ที่ 4'!$E$62</f>
        <v>1000000</v>
      </c>
      <c r="H70" s="57">
        <f>B70+D70+F70</f>
        <v>7</v>
      </c>
      <c r="I70" s="75">
        <f>C70+E70+G70</f>
        <v>10500000</v>
      </c>
    </row>
    <row r="71" spans="1:9" ht="23.25" customHeight="1">
      <c r="A71" s="76" t="s">
        <v>89</v>
      </c>
      <c r="B71" s="55">
        <v>5</v>
      </c>
      <c r="C71" s="59">
        <v>5878000</v>
      </c>
      <c r="D71" s="55">
        <v>3</v>
      </c>
      <c r="E71" s="77">
        <f>3878000-2200000</f>
        <v>1678000</v>
      </c>
      <c r="F71" s="55">
        <v>3</v>
      </c>
      <c r="G71" s="77">
        <f>3878000-2200000</f>
        <v>1678000</v>
      </c>
      <c r="H71" s="57">
        <f aca="true" t="shared" si="8" ref="H71:I74">B71+D71+F71</f>
        <v>11</v>
      </c>
      <c r="I71" s="75">
        <f t="shared" si="8"/>
        <v>9234000</v>
      </c>
    </row>
    <row r="72" spans="1:9" ht="23.25" customHeight="1">
      <c r="A72" s="76" t="s">
        <v>90</v>
      </c>
      <c r="B72" s="55">
        <v>3</v>
      </c>
      <c r="C72" s="59">
        <v>1420000</v>
      </c>
      <c r="D72" s="55">
        <v>1</v>
      </c>
      <c r="E72" s="77">
        <v>500000</v>
      </c>
      <c r="F72" s="55">
        <v>2</v>
      </c>
      <c r="G72" s="60">
        <v>520000</v>
      </c>
      <c r="H72" s="57">
        <f t="shared" si="8"/>
        <v>6</v>
      </c>
      <c r="I72" s="75">
        <f t="shared" si="8"/>
        <v>2440000</v>
      </c>
    </row>
    <row r="73" spans="1:9" ht="23.25" customHeight="1">
      <c r="A73" s="113" t="s">
        <v>105</v>
      </c>
      <c r="B73" s="55">
        <v>1</v>
      </c>
      <c r="C73" s="59">
        <v>50000</v>
      </c>
      <c r="D73" s="55">
        <v>1</v>
      </c>
      <c r="E73" s="59">
        <f>'[3]ยุทธศาสตร์ที่ 4'!$E$102</f>
        <v>50000</v>
      </c>
      <c r="F73" s="55">
        <v>1</v>
      </c>
      <c r="G73" s="59">
        <f>'[3]ยุทธศาสตร์ที่ 4'!$E$102</f>
        <v>50000</v>
      </c>
      <c r="H73" s="57">
        <f t="shared" si="8"/>
        <v>3</v>
      </c>
      <c r="I73" s="75">
        <f t="shared" si="8"/>
        <v>150000</v>
      </c>
    </row>
    <row r="74" spans="1:9" ht="23.25" customHeight="1">
      <c r="A74" s="113" t="s">
        <v>91</v>
      </c>
      <c r="B74" s="55">
        <v>1</v>
      </c>
      <c r="C74" s="59">
        <v>300000</v>
      </c>
      <c r="D74" s="55">
        <v>1</v>
      </c>
      <c r="E74" s="59">
        <v>300000</v>
      </c>
      <c r="F74" s="55">
        <v>1</v>
      </c>
      <c r="G74" s="59">
        <v>300000</v>
      </c>
      <c r="H74" s="57">
        <f t="shared" si="8"/>
        <v>3</v>
      </c>
      <c r="I74" s="75">
        <f t="shared" si="8"/>
        <v>900000</v>
      </c>
    </row>
    <row r="75" spans="1:9" ht="24">
      <c r="A75" s="113" t="s">
        <v>92</v>
      </c>
      <c r="B75" s="119">
        <v>1</v>
      </c>
      <c r="C75" s="123">
        <f>'[3]ยุทธศาสตร์ที่ 4'!$E$117</f>
        <v>200000</v>
      </c>
      <c r="D75" s="119">
        <v>1</v>
      </c>
      <c r="E75" s="123">
        <f>'[3]ยุทธศาสตร์ที่ 4'!$E$117</f>
        <v>200000</v>
      </c>
      <c r="F75" s="119">
        <v>1</v>
      </c>
      <c r="G75" s="123">
        <f>'[3]ยุทธศาสตร์ที่ 4'!$E$117</f>
        <v>200000</v>
      </c>
      <c r="H75" s="119">
        <f>B75+D75+F75</f>
        <v>3</v>
      </c>
      <c r="I75" s="120">
        <f>C75+E75+G75</f>
        <v>600000</v>
      </c>
    </row>
    <row r="76" spans="1:9" ht="23.25" customHeight="1" hidden="1">
      <c r="A76" s="76" t="s">
        <v>16</v>
      </c>
      <c r="B76" s="119"/>
      <c r="C76" s="124"/>
      <c r="D76" s="119"/>
      <c r="E76" s="124"/>
      <c r="F76" s="119"/>
      <c r="G76" s="124"/>
      <c r="H76" s="119"/>
      <c r="I76" s="120"/>
    </row>
    <row r="77" spans="1:9" ht="24.75" customHeight="1">
      <c r="A77" s="29" t="s">
        <v>17</v>
      </c>
      <c r="B77" s="119"/>
      <c r="C77" s="124"/>
      <c r="D77" s="119"/>
      <c r="E77" s="124"/>
      <c r="F77" s="119"/>
      <c r="G77" s="124"/>
      <c r="H77" s="119"/>
      <c r="I77" s="120"/>
    </row>
    <row r="78" spans="1:9" ht="24">
      <c r="A78" s="76" t="s">
        <v>93</v>
      </c>
      <c r="B78" s="125">
        <v>3</v>
      </c>
      <c r="C78" s="121">
        <f>'[3]ยุทธศาสตร์ที่ 4'!$E$124+'[3]ยุทธศาสตร์ที่ 4'!$E$127+'[3]ยุทธศาสตร์ที่ 4'!$E$129</f>
        <v>500000</v>
      </c>
      <c r="D78" s="125">
        <v>3</v>
      </c>
      <c r="E78" s="121">
        <f>'[3]ยุทธศาสตร์ที่ 4'!$E$124+'[3]ยุทธศาสตร์ที่ 4'!$E$127+'[3]ยุทธศาสตร์ที่ 4'!$E$129</f>
        <v>500000</v>
      </c>
      <c r="F78" s="125">
        <v>3</v>
      </c>
      <c r="G78" s="121">
        <f>'[3]ยุทธศาสตร์ที่ 4'!$E$124+'[3]ยุทธศาสตร์ที่ 4'!$E$127+'[3]ยุทธศาสตร์ที่ 4'!$E$129</f>
        <v>500000</v>
      </c>
      <c r="H78" s="125">
        <f>B78+D78+F78</f>
        <v>9</v>
      </c>
      <c r="I78" s="121">
        <f>C78+E78+G78</f>
        <v>1500000</v>
      </c>
    </row>
    <row r="79" spans="1:9" ht="23.25" customHeight="1" hidden="1">
      <c r="A79" s="19"/>
      <c r="B79" s="125"/>
      <c r="C79" s="122"/>
      <c r="D79" s="125"/>
      <c r="E79" s="122"/>
      <c r="F79" s="125"/>
      <c r="G79" s="122"/>
      <c r="H79" s="125"/>
      <c r="I79" s="122"/>
    </row>
    <row r="80" spans="1:9" ht="23.25" customHeight="1">
      <c r="A80" s="18" t="s">
        <v>18</v>
      </c>
      <c r="B80" s="125"/>
      <c r="C80" s="122"/>
      <c r="D80" s="125"/>
      <c r="E80" s="122"/>
      <c r="F80" s="125"/>
      <c r="G80" s="122"/>
      <c r="H80" s="125"/>
      <c r="I80" s="122"/>
    </row>
    <row r="81" spans="1:9" ht="24.75" customHeight="1">
      <c r="A81" s="113" t="s">
        <v>107</v>
      </c>
      <c r="B81" s="119">
        <v>1</v>
      </c>
      <c r="C81" s="120">
        <f>'[3]ยุทธศาสตร์ที่ 4'!$E$135</f>
        <v>20000</v>
      </c>
      <c r="D81" s="119">
        <v>1</v>
      </c>
      <c r="E81" s="120">
        <f>'[3]ยุทธศาสตร์ที่ 4'!$E$135</f>
        <v>20000</v>
      </c>
      <c r="F81" s="119">
        <v>1</v>
      </c>
      <c r="G81" s="120">
        <f>'[3]ยุทธศาสตร์ที่ 4'!$E$135</f>
        <v>20000</v>
      </c>
      <c r="H81" s="119">
        <f>B81+D81+F81</f>
        <v>3</v>
      </c>
      <c r="I81" s="120">
        <f>C81+E81+G81</f>
        <v>60000</v>
      </c>
    </row>
    <row r="82" spans="1:9" ht="24">
      <c r="A82" s="18" t="s">
        <v>19</v>
      </c>
      <c r="B82" s="119"/>
      <c r="C82" s="120"/>
      <c r="D82" s="119"/>
      <c r="E82" s="120"/>
      <c r="F82" s="119"/>
      <c r="G82" s="120"/>
      <c r="H82" s="119"/>
      <c r="I82" s="120"/>
    </row>
    <row r="83" spans="1:9" ht="24" hidden="1">
      <c r="A83" s="20" t="s">
        <v>42</v>
      </c>
      <c r="B83" s="55">
        <v>1</v>
      </c>
      <c r="C83" s="59">
        <v>20000</v>
      </c>
      <c r="D83" s="55">
        <v>1</v>
      </c>
      <c r="E83" s="59">
        <v>20000</v>
      </c>
      <c r="F83" s="55">
        <v>1</v>
      </c>
      <c r="G83" s="59">
        <v>20000</v>
      </c>
      <c r="H83" s="57">
        <f>+B83+D83+F83</f>
        <v>3</v>
      </c>
      <c r="I83" s="38">
        <f>+C83+E83+G83</f>
        <v>60000</v>
      </c>
    </row>
    <row r="84" spans="1:9" s="10" customFormat="1" ht="28.5" customHeight="1">
      <c r="A84" s="8" t="s">
        <v>7</v>
      </c>
      <c r="B84" s="64">
        <f aca="true" t="shared" si="9" ref="B84:G84">B57+B61+B63+B68+B70+B71+B72+B73+B74+B75+B78+B81</f>
        <v>35</v>
      </c>
      <c r="C84" s="66">
        <f>C57+C61+C63+C68+C70+C71+C72+C73+C74+C75+C78+C81</f>
        <v>19063000</v>
      </c>
      <c r="D84" s="64">
        <f t="shared" si="9"/>
        <v>26</v>
      </c>
      <c r="E84" s="66">
        <f t="shared" si="9"/>
        <v>5893000</v>
      </c>
      <c r="F84" s="64">
        <f t="shared" si="9"/>
        <v>26</v>
      </c>
      <c r="G84" s="66">
        <f t="shared" si="9"/>
        <v>5513000</v>
      </c>
      <c r="H84" s="45">
        <f>+B84+D84+F84</f>
        <v>87</v>
      </c>
      <c r="I84" s="46">
        <f>+C84+E84+G84</f>
        <v>30469000</v>
      </c>
    </row>
    <row r="85" spans="1:9" s="10" customFormat="1" ht="28.5" customHeight="1">
      <c r="A85" s="13"/>
      <c r="B85" s="69"/>
      <c r="C85" s="71"/>
      <c r="D85" s="69"/>
      <c r="E85" s="71"/>
      <c r="F85" s="69"/>
      <c r="G85" s="71"/>
      <c r="H85" s="78"/>
      <c r="I85" s="79"/>
    </row>
    <row r="86" spans="1:9" ht="28.5" customHeight="1">
      <c r="A86" s="12"/>
      <c r="B86" s="51"/>
      <c r="C86" s="52"/>
      <c r="D86" s="51"/>
      <c r="E86" s="52"/>
      <c r="F86" s="51"/>
      <c r="G86" s="52"/>
      <c r="H86" s="53"/>
      <c r="I86" s="54"/>
    </row>
    <row r="87" spans="1:9" ht="21.75" customHeight="1">
      <c r="A87" s="131" t="s">
        <v>3</v>
      </c>
      <c r="B87" s="134" t="s">
        <v>28</v>
      </c>
      <c r="C87" s="135"/>
      <c r="D87" s="134" t="s">
        <v>30</v>
      </c>
      <c r="E87" s="135"/>
      <c r="F87" s="134" t="s">
        <v>69</v>
      </c>
      <c r="G87" s="135"/>
      <c r="H87" s="30" t="s">
        <v>4</v>
      </c>
      <c r="I87" s="126" t="s">
        <v>1</v>
      </c>
    </row>
    <row r="88" spans="1:9" ht="20.25" customHeight="1">
      <c r="A88" s="132"/>
      <c r="B88" s="32" t="s">
        <v>5</v>
      </c>
      <c r="C88" s="126" t="s">
        <v>1</v>
      </c>
      <c r="D88" s="33" t="s">
        <v>5</v>
      </c>
      <c r="E88" s="126" t="s">
        <v>1</v>
      </c>
      <c r="F88" s="31" t="s">
        <v>5</v>
      </c>
      <c r="G88" s="126" t="s">
        <v>1</v>
      </c>
      <c r="H88" s="31" t="s">
        <v>5</v>
      </c>
      <c r="I88" s="127"/>
    </row>
    <row r="89" spans="1:9" ht="22.5" customHeight="1">
      <c r="A89" s="133"/>
      <c r="B89" s="34" t="s">
        <v>0</v>
      </c>
      <c r="C89" s="128"/>
      <c r="D89" s="34" t="s">
        <v>0</v>
      </c>
      <c r="E89" s="128"/>
      <c r="F89" s="34" t="s">
        <v>0</v>
      </c>
      <c r="G89" s="128"/>
      <c r="H89" s="34" t="s">
        <v>0</v>
      </c>
      <c r="I89" s="128"/>
    </row>
    <row r="90" spans="1:9" ht="27" customHeight="1">
      <c r="A90" s="102" t="s">
        <v>43</v>
      </c>
      <c r="B90" s="80"/>
      <c r="C90" s="81"/>
      <c r="D90" s="80"/>
      <c r="E90" s="81"/>
      <c r="F90" s="80"/>
      <c r="G90" s="81"/>
      <c r="H90" s="80"/>
      <c r="I90" s="80"/>
    </row>
    <row r="91" spans="1:9" ht="24">
      <c r="A91" s="29" t="s">
        <v>94</v>
      </c>
      <c r="B91" s="119">
        <v>3</v>
      </c>
      <c r="C91" s="123">
        <v>210000</v>
      </c>
      <c r="D91" s="119">
        <v>3</v>
      </c>
      <c r="E91" s="139">
        <v>210000</v>
      </c>
      <c r="F91" s="119">
        <v>3</v>
      </c>
      <c r="G91" s="123">
        <v>210000</v>
      </c>
      <c r="H91" s="119">
        <f>+B91+D91+F91</f>
        <v>9</v>
      </c>
      <c r="I91" s="120">
        <f>+C91+E91+G91</f>
        <v>630000</v>
      </c>
    </row>
    <row r="92" spans="1:9" ht="23.25" customHeight="1" hidden="1">
      <c r="A92" s="103" t="s">
        <v>44</v>
      </c>
      <c r="B92" s="119"/>
      <c r="C92" s="124"/>
      <c r="D92" s="119"/>
      <c r="E92" s="140"/>
      <c r="F92" s="119"/>
      <c r="G92" s="124"/>
      <c r="H92" s="119"/>
      <c r="I92" s="120"/>
    </row>
    <row r="93" spans="1:9" ht="23.25" customHeight="1" hidden="1">
      <c r="A93" s="103" t="s">
        <v>45</v>
      </c>
      <c r="B93" s="119"/>
      <c r="C93" s="124"/>
      <c r="D93" s="119"/>
      <c r="E93" s="140"/>
      <c r="F93" s="119"/>
      <c r="G93" s="124"/>
      <c r="H93" s="119"/>
      <c r="I93" s="120"/>
    </row>
    <row r="94" spans="1:9" ht="23.25" customHeight="1" hidden="1">
      <c r="A94" s="103" t="s">
        <v>46</v>
      </c>
      <c r="B94" s="119"/>
      <c r="C94" s="124"/>
      <c r="D94" s="119"/>
      <c r="E94" s="140"/>
      <c r="F94" s="119"/>
      <c r="G94" s="124"/>
      <c r="H94" s="119"/>
      <c r="I94" s="120"/>
    </row>
    <row r="95" spans="1:9" ht="23.25" customHeight="1" hidden="1">
      <c r="A95" s="103" t="s">
        <v>47</v>
      </c>
      <c r="B95" s="119"/>
      <c r="C95" s="124"/>
      <c r="D95" s="119"/>
      <c r="E95" s="140"/>
      <c r="F95" s="119"/>
      <c r="G95" s="124"/>
      <c r="H95" s="119"/>
      <c r="I95" s="120"/>
    </row>
    <row r="96" spans="1:9" ht="23.25" customHeight="1" hidden="1">
      <c r="A96" s="103" t="s">
        <v>48</v>
      </c>
      <c r="B96" s="119"/>
      <c r="C96" s="124"/>
      <c r="D96" s="119"/>
      <c r="E96" s="140"/>
      <c r="F96" s="119"/>
      <c r="G96" s="124"/>
      <c r="H96" s="119"/>
      <c r="I96" s="120"/>
    </row>
    <row r="97" spans="1:9" ht="23.25" customHeight="1" hidden="1">
      <c r="A97" s="104" t="s">
        <v>49</v>
      </c>
      <c r="B97" s="119"/>
      <c r="C97" s="124"/>
      <c r="D97" s="119"/>
      <c r="E97" s="140"/>
      <c r="F97" s="119"/>
      <c r="G97" s="124"/>
      <c r="H97" s="119"/>
      <c r="I97" s="120"/>
    </row>
    <row r="98" spans="1:9" ht="23.25" customHeight="1" hidden="1">
      <c r="A98" s="104" t="s">
        <v>50</v>
      </c>
      <c r="B98" s="119"/>
      <c r="C98" s="124"/>
      <c r="D98" s="119"/>
      <c r="E98" s="140"/>
      <c r="F98" s="119"/>
      <c r="G98" s="124"/>
      <c r="H98" s="119"/>
      <c r="I98" s="120"/>
    </row>
    <row r="99" spans="1:9" ht="69.75" customHeight="1" hidden="1">
      <c r="A99" s="105" t="s">
        <v>51</v>
      </c>
      <c r="B99" s="119"/>
      <c r="C99" s="124"/>
      <c r="D99" s="119"/>
      <c r="E99" s="140"/>
      <c r="F99" s="119"/>
      <c r="G99" s="124"/>
      <c r="H99" s="119"/>
      <c r="I99" s="120"/>
    </row>
    <row r="100" spans="1:9" ht="23.25" customHeight="1" hidden="1">
      <c r="A100" s="105" t="s">
        <v>52</v>
      </c>
      <c r="B100" s="119"/>
      <c r="C100" s="124"/>
      <c r="D100" s="119"/>
      <c r="E100" s="140"/>
      <c r="F100" s="119"/>
      <c r="G100" s="124"/>
      <c r="H100" s="119"/>
      <c r="I100" s="120"/>
    </row>
    <row r="101" spans="1:9" ht="23.25" customHeight="1" hidden="1">
      <c r="A101" s="105" t="s">
        <v>53</v>
      </c>
      <c r="B101" s="119"/>
      <c r="C101" s="124"/>
      <c r="D101" s="119"/>
      <c r="E101" s="140"/>
      <c r="F101" s="119"/>
      <c r="G101" s="124"/>
      <c r="H101" s="119"/>
      <c r="I101" s="120"/>
    </row>
    <row r="102" spans="1:9" ht="24">
      <c r="A102" s="74" t="s">
        <v>20</v>
      </c>
      <c r="B102" s="119"/>
      <c r="C102" s="124"/>
      <c r="D102" s="119"/>
      <c r="E102" s="140"/>
      <c r="F102" s="119"/>
      <c r="G102" s="124"/>
      <c r="H102" s="119"/>
      <c r="I102" s="120"/>
    </row>
    <row r="103" spans="1:9" ht="24">
      <c r="A103" s="106" t="s">
        <v>95</v>
      </c>
      <c r="B103" s="119">
        <v>17</v>
      </c>
      <c r="C103" s="123">
        <v>4958000</v>
      </c>
      <c r="D103" s="119">
        <v>10</v>
      </c>
      <c r="E103" s="139">
        <v>906000</v>
      </c>
      <c r="F103" s="119">
        <v>4</v>
      </c>
      <c r="G103" s="144">
        <v>1050000</v>
      </c>
      <c r="H103" s="119">
        <f>B103+D103+F103</f>
        <v>31</v>
      </c>
      <c r="I103" s="120">
        <f>C103+E103+G103</f>
        <v>6914000</v>
      </c>
    </row>
    <row r="104" spans="1:9" ht="24">
      <c r="A104" s="74" t="s">
        <v>21</v>
      </c>
      <c r="B104" s="119"/>
      <c r="C104" s="124"/>
      <c r="D104" s="119"/>
      <c r="E104" s="140"/>
      <c r="F104" s="119"/>
      <c r="G104" s="119"/>
      <c r="H104" s="119"/>
      <c r="I104" s="120"/>
    </row>
    <row r="105" spans="1:9" ht="24">
      <c r="A105" s="74" t="s">
        <v>54</v>
      </c>
      <c r="B105" s="55">
        <v>1</v>
      </c>
      <c r="C105" s="82">
        <v>500000</v>
      </c>
      <c r="D105" s="55">
        <v>1</v>
      </c>
      <c r="E105" s="83">
        <v>500000</v>
      </c>
      <c r="F105" s="55">
        <v>1</v>
      </c>
      <c r="G105" s="82">
        <v>500000</v>
      </c>
      <c r="H105" s="55">
        <f>+B105+D105+F105</f>
        <v>3</v>
      </c>
      <c r="I105" s="82">
        <f>+C105+E105+G105</f>
        <v>1500000</v>
      </c>
    </row>
    <row r="106" spans="1:9" ht="24" hidden="1">
      <c r="A106" s="74" t="s">
        <v>55</v>
      </c>
      <c r="B106" s="55"/>
      <c r="C106" s="59"/>
      <c r="D106" s="55"/>
      <c r="E106" s="84"/>
      <c r="F106" s="55"/>
      <c r="G106" s="59"/>
      <c r="H106" s="55"/>
      <c r="I106" s="55"/>
    </row>
    <row r="107" spans="1:9" ht="21" customHeight="1">
      <c r="A107" s="74" t="s">
        <v>56</v>
      </c>
      <c r="B107" s="57">
        <v>1</v>
      </c>
      <c r="C107" s="75">
        <v>30000</v>
      </c>
      <c r="D107" s="57">
        <v>1</v>
      </c>
      <c r="E107" s="85">
        <v>30000</v>
      </c>
      <c r="F107" s="57">
        <v>1</v>
      </c>
      <c r="G107" s="75">
        <v>30000</v>
      </c>
      <c r="H107" s="55">
        <f>+B107+D107+F107</f>
        <v>3</v>
      </c>
      <c r="I107" s="86">
        <f>+C107+E107+G107</f>
        <v>90000</v>
      </c>
    </row>
    <row r="108" spans="1:9" ht="24" hidden="1">
      <c r="A108" s="74" t="s">
        <v>57</v>
      </c>
      <c r="B108" s="55"/>
      <c r="C108" s="59"/>
      <c r="D108" s="55"/>
      <c r="E108" s="84"/>
      <c r="F108" s="55"/>
      <c r="G108" s="59"/>
      <c r="H108" s="55"/>
      <c r="I108" s="86"/>
    </row>
    <row r="109" spans="1:9" ht="24.75" customHeight="1">
      <c r="A109" s="74" t="s">
        <v>58</v>
      </c>
      <c r="B109" s="39">
        <v>4</v>
      </c>
      <c r="C109" s="42">
        <v>9000000</v>
      </c>
      <c r="D109" s="39">
        <v>2</v>
      </c>
      <c r="E109" s="87">
        <v>2000000</v>
      </c>
      <c r="F109" s="39">
        <v>2</v>
      </c>
      <c r="G109" s="42">
        <v>2000000</v>
      </c>
      <c r="H109" s="39">
        <f aca="true" t="shared" si="10" ref="H109:I114">+B109+D109+F109</f>
        <v>8</v>
      </c>
      <c r="I109" s="42">
        <f t="shared" si="10"/>
        <v>13000000</v>
      </c>
    </row>
    <row r="110" spans="1:9" ht="46.5" hidden="1">
      <c r="A110" s="74" t="s">
        <v>59</v>
      </c>
      <c r="B110" s="55"/>
      <c r="C110" s="59"/>
      <c r="D110" s="55"/>
      <c r="E110" s="84"/>
      <c r="F110" s="55"/>
      <c r="G110" s="59"/>
      <c r="H110" s="55">
        <f t="shared" si="10"/>
        <v>0</v>
      </c>
      <c r="I110" s="86">
        <f t="shared" si="10"/>
        <v>0</v>
      </c>
    </row>
    <row r="111" spans="1:9" ht="24" hidden="1">
      <c r="A111" s="74" t="s">
        <v>60</v>
      </c>
      <c r="B111" s="55"/>
      <c r="C111" s="59"/>
      <c r="D111" s="55"/>
      <c r="E111" s="84"/>
      <c r="F111" s="55"/>
      <c r="G111" s="59"/>
      <c r="H111" s="55">
        <f t="shared" si="10"/>
        <v>0</v>
      </c>
      <c r="I111" s="86">
        <f t="shared" si="10"/>
        <v>0</v>
      </c>
    </row>
    <row r="112" spans="1:9" ht="24" hidden="1">
      <c r="A112" s="74" t="s">
        <v>61</v>
      </c>
      <c r="B112" s="55"/>
      <c r="C112" s="59"/>
      <c r="D112" s="55"/>
      <c r="E112" s="84"/>
      <c r="F112" s="55"/>
      <c r="G112" s="59"/>
      <c r="H112" s="55">
        <f t="shared" si="10"/>
        <v>0</v>
      </c>
      <c r="I112" s="86">
        <f t="shared" si="10"/>
        <v>0</v>
      </c>
    </row>
    <row r="113" spans="1:9" ht="26.25" customHeight="1">
      <c r="A113" s="74" t="s">
        <v>62</v>
      </c>
      <c r="B113" s="39">
        <v>1</v>
      </c>
      <c r="C113" s="42">
        <v>50000</v>
      </c>
      <c r="D113" s="39">
        <v>1</v>
      </c>
      <c r="E113" s="87">
        <v>50000</v>
      </c>
      <c r="F113" s="39">
        <v>1</v>
      </c>
      <c r="G113" s="42">
        <v>50000</v>
      </c>
      <c r="H113" s="39">
        <f t="shared" si="10"/>
        <v>3</v>
      </c>
      <c r="I113" s="42">
        <f t="shared" si="10"/>
        <v>150000</v>
      </c>
    </row>
    <row r="114" spans="1:9" ht="46.5" hidden="1">
      <c r="A114" s="107" t="s">
        <v>62</v>
      </c>
      <c r="B114" s="55">
        <v>1</v>
      </c>
      <c r="C114" s="59">
        <v>50000</v>
      </c>
      <c r="D114" s="55">
        <v>1</v>
      </c>
      <c r="E114" s="84">
        <v>50000</v>
      </c>
      <c r="F114" s="55">
        <v>1</v>
      </c>
      <c r="G114" s="59">
        <v>50000</v>
      </c>
      <c r="H114" s="55">
        <f t="shared" si="10"/>
        <v>3</v>
      </c>
      <c r="I114" s="86">
        <f t="shared" si="10"/>
        <v>150000</v>
      </c>
    </row>
    <row r="115" spans="1:9" ht="24">
      <c r="A115" s="74" t="s">
        <v>26</v>
      </c>
      <c r="B115" s="55">
        <v>2</v>
      </c>
      <c r="C115" s="59">
        <f>600000+150000</f>
        <v>750000</v>
      </c>
      <c r="D115" s="55">
        <v>2</v>
      </c>
      <c r="E115" s="84">
        <f>600000+150000</f>
        <v>750000</v>
      </c>
      <c r="F115" s="55">
        <v>2</v>
      </c>
      <c r="G115" s="59">
        <f>600000+150000</f>
        <v>750000</v>
      </c>
      <c r="H115" s="55"/>
      <c r="I115" s="86"/>
    </row>
    <row r="116" spans="1:9" ht="24">
      <c r="A116" s="108" t="s">
        <v>63</v>
      </c>
      <c r="B116" s="125">
        <v>4</v>
      </c>
      <c r="C116" s="141">
        <v>2950000</v>
      </c>
      <c r="D116" s="125">
        <v>3</v>
      </c>
      <c r="E116" s="142">
        <v>3000000</v>
      </c>
      <c r="F116" s="125">
        <v>1</v>
      </c>
      <c r="G116" s="141">
        <f>'[5]ยุทธศาสตร์ที่ 5 '!$G$144</f>
        <v>400000</v>
      </c>
      <c r="H116" s="125">
        <f>+B116+F116</f>
        <v>5</v>
      </c>
      <c r="I116" s="143">
        <f>+C116+E116</f>
        <v>5950000</v>
      </c>
    </row>
    <row r="117" spans="1:9" ht="24">
      <c r="A117" s="109" t="s">
        <v>22</v>
      </c>
      <c r="B117" s="125"/>
      <c r="C117" s="141"/>
      <c r="D117" s="125"/>
      <c r="E117" s="142"/>
      <c r="F117" s="125"/>
      <c r="G117" s="141"/>
      <c r="H117" s="125"/>
      <c r="I117" s="143"/>
    </row>
    <row r="118" spans="1:9" ht="24">
      <c r="A118" s="109" t="s">
        <v>24</v>
      </c>
      <c r="B118" s="125"/>
      <c r="C118" s="141"/>
      <c r="D118" s="125"/>
      <c r="E118" s="142"/>
      <c r="F118" s="125"/>
      <c r="G118" s="141"/>
      <c r="H118" s="125"/>
      <c r="I118" s="143"/>
    </row>
    <row r="119" spans="1:9" ht="24">
      <c r="A119" s="109" t="s">
        <v>23</v>
      </c>
      <c r="B119" s="125"/>
      <c r="C119" s="141"/>
      <c r="D119" s="125"/>
      <c r="E119" s="142"/>
      <c r="F119" s="125"/>
      <c r="G119" s="141"/>
      <c r="H119" s="125"/>
      <c r="I119" s="143"/>
    </row>
    <row r="120" spans="1:9" ht="24" hidden="1">
      <c r="A120" s="15" t="s">
        <v>64</v>
      </c>
      <c r="B120" s="57">
        <v>1</v>
      </c>
      <c r="C120" s="88">
        <v>150000</v>
      </c>
      <c r="D120" s="57">
        <v>1</v>
      </c>
      <c r="E120" s="88">
        <v>1300000</v>
      </c>
      <c r="F120" s="57"/>
      <c r="G120" s="88"/>
      <c r="H120" s="57">
        <f>+B120+D120</f>
        <v>2</v>
      </c>
      <c r="I120" s="89">
        <f>+C120+E120</f>
        <v>1450000</v>
      </c>
    </row>
    <row r="121" spans="1:9" ht="24" hidden="1">
      <c r="A121" s="21" t="s">
        <v>65</v>
      </c>
      <c r="B121" s="90">
        <v>1</v>
      </c>
      <c r="C121" s="91">
        <v>100000</v>
      </c>
      <c r="D121" s="90">
        <v>1</v>
      </c>
      <c r="E121" s="91">
        <v>500000</v>
      </c>
      <c r="F121" s="90"/>
      <c r="G121" s="91"/>
      <c r="H121" s="90">
        <f>+B121+D121</f>
        <v>2</v>
      </c>
      <c r="I121" s="92">
        <f>+C121+E121</f>
        <v>600000</v>
      </c>
    </row>
    <row r="122" spans="1:9" s="10" customFormat="1" ht="24">
      <c r="A122" s="8" t="s">
        <v>7</v>
      </c>
      <c r="B122" s="45">
        <f aca="true" t="shared" si="11" ref="B122:H122">B91+B105+B107+B109+B113+B116</f>
        <v>14</v>
      </c>
      <c r="C122" s="46">
        <f t="shared" si="11"/>
        <v>12740000</v>
      </c>
      <c r="D122" s="45">
        <f t="shared" si="11"/>
        <v>11</v>
      </c>
      <c r="E122" s="93">
        <f>SUM(E91:E119)</f>
        <v>7496000</v>
      </c>
      <c r="F122" s="45">
        <f t="shared" si="11"/>
        <v>9</v>
      </c>
      <c r="G122" s="46">
        <f t="shared" si="11"/>
        <v>3190000</v>
      </c>
      <c r="H122" s="45">
        <f t="shared" si="11"/>
        <v>31</v>
      </c>
      <c r="I122" s="46">
        <f>SUM(I91:I119)</f>
        <v>28384000</v>
      </c>
    </row>
    <row r="123" spans="1:9" s="10" customFormat="1" ht="24">
      <c r="A123" s="13"/>
      <c r="B123" s="78"/>
      <c r="C123" s="79"/>
      <c r="D123" s="78"/>
      <c r="E123" s="79"/>
      <c r="F123" s="78"/>
      <c r="G123" s="79"/>
      <c r="H123" s="78"/>
      <c r="I123" s="79"/>
    </row>
    <row r="124" spans="1:9" s="9" customFormat="1" ht="24">
      <c r="A124" s="14"/>
      <c r="B124" s="94"/>
      <c r="C124" s="95"/>
      <c r="D124" s="94"/>
      <c r="E124" s="95"/>
      <c r="F124" s="94"/>
      <c r="G124" s="95"/>
      <c r="H124" s="94"/>
      <c r="I124" s="95"/>
    </row>
    <row r="125" spans="1:9" ht="21.75" customHeight="1">
      <c r="A125" s="131" t="s">
        <v>3</v>
      </c>
      <c r="B125" s="134" t="s">
        <v>28</v>
      </c>
      <c r="C125" s="135"/>
      <c r="D125" s="134" t="s">
        <v>30</v>
      </c>
      <c r="E125" s="135"/>
      <c r="F125" s="134" t="s">
        <v>69</v>
      </c>
      <c r="G125" s="135"/>
      <c r="H125" s="30" t="s">
        <v>4</v>
      </c>
      <c r="I125" s="126" t="s">
        <v>1</v>
      </c>
    </row>
    <row r="126" spans="1:9" ht="21.75" customHeight="1">
      <c r="A126" s="132"/>
      <c r="B126" s="32" t="s">
        <v>5</v>
      </c>
      <c r="C126" s="126" t="s">
        <v>1</v>
      </c>
      <c r="D126" s="33" t="s">
        <v>5</v>
      </c>
      <c r="E126" s="126" t="s">
        <v>1</v>
      </c>
      <c r="F126" s="31" t="s">
        <v>5</v>
      </c>
      <c r="G126" s="126" t="s">
        <v>1</v>
      </c>
      <c r="H126" s="31" t="s">
        <v>5</v>
      </c>
      <c r="I126" s="127"/>
    </row>
    <row r="127" spans="1:9" ht="21.75" customHeight="1">
      <c r="A127" s="133"/>
      <c r="B127" s="34" t="s">
        <v>0</v>
      </c>
      <c r="C127" s="128"/>
      <c r="D127" s="34" t="s">
        <v>0</v>
      </c>
      <c r="E127" s="128"/>
      <c r="F127" s="34" t="s">
        <v>0</v>
      </c>
      <c r="G127" s="128"/>
      <c r="H127" s="34" t="s">
        <v>0</v>
      </c>
      <c r="I127" s="128"/>
    </row>
    <row r="128" spans="1:9" ht="24">
      <c r="A128" s="28" t="s">
        <v>96</v>
      </c>
      <c r="B128" s="55"/>
      <c r="C128" s="56"/>
      <c r="D128" s="55"/>
      <c r="E128" s="56"/>
      <c r="F128" s="55"/>
      <c r="G128" s="56"/>
      <c r="H128" s="57"/>
      <c r="I128" s="57"/>
    </row>
    <row r="129" spans="1:9" ht="24">
      <c r="A129" s="27" t="s">
        <v>106</v>
      </c>
      <c r="B129" s="39">
        <v>1</v>
      </c>
      <c r="C129" s="42">
        <v>300000</v>
      </c>
      <c r="D129" s="39">
        <v>1</v>
      </c>
      <c r="E129" s="42">
        <v>300000</v>
      </c>
      <c r="F129" s="39">
        <v>1</v>
      </c>
      <c r="G129" s="42">
        <v>300000</v>
      </c>
      <c r="H129" s="40">
        <f aca="true" t="shared" si="12" ref="H129:I133">+B129+D129+F129</f>
        <v>3</v>
      </c>
      <c r="I129" s="41">
        <f t="shared" si="12"/>
        <v>900000</v>
      </c>
    </row>
    <row r="130" spans="1:9" ht="24">
      <c r="A130" s="27" t="s">
        <v>97</v>
      </c>
      <c r="B130" s="55">
        <v>2</v>
      </c>
      <c r="C130" s="96">
        <f>'[4]ยุทธศาสตร์ที่ 6'!$E$13+'[4]ยุทธศาสตร์ที่ 6'!$E$15</f>
        <v>40000</v>
      </c>
      <c r="D130" s="55">
        <v>2</v>
      </c>
      <c r="E130" s="96">
        <f>'[4]ยุทธศาสตร์ที่ 6'!$E$13+'[4]ยุทธศาสตร์ที่ 6'!$E$15</f>
        <v>40000</v>
      </c>
      <c r="F130" s="55">
        <v>2</v>
      </c>
      <c r="G130" s="96">
        <f>'[4]ยุทธศาสตร์ที่ 6'!$E$13+'[4]ยุทธศาสตร์ที่ 6'!$E$15</f>
        <v>40000</v>
      </c>
      <c r="H130" s="40">
        <f t="shared" si="12"/>
        <v>6</v>
      </c>
      <c r="I130" s="41">
        <f t="shared" si="12"/>
        <v>120000</v>
      </c>
    </row>
    <row r="131" spans="1:9" ht="24">
      <c r="A131" s="18" t="s">
        <v>98</v>
      </c>
      <c r="B131" s="55">
        <v>3</v>
      </c>
      <c r="C131" s="59">
        <f>'[4]ยุทธศาสตร์ที่ 6'!$E$26+'[4]ยุทธศาสตร์ที่ 6'!$E$28+'[4]ยุทธศาสตร์ที่ 6'!$E$30</f>
        <v>80000</v>
      </c>
      <c r="D131" s="55">
        <v>3</v>
      </c>
      <c r="E131" s="59">
        <f>'[4]ยุทธศาสตร์ที่ 6'!$E$26+'[4]ยุทธศาสตร์ที่ 6'!$E$28+'[4]ยุทธศาสตร์ที่ 6'!$E$30</f>
        <v>80000</v>
      </c>
      <c r="F131" s="55">
        <v>3</v>
      </c>
      <c r="G131" s="59">
        <f>'[4]ยุทธศาสตร์ที่ 6'!$E$26+'[4]ยุทธศาสตร์ที่ 6'!$E$28+'[4]ยุทธศาสตร์ที่ 6'!$E$30</f>
        <v>80000</v>
      </c>
      <c r="H131" s="40">
        <f t="shared" si="12"/>
        <v>9</v>
      </c>
      <c r="I131" s="41">
        <f t="shared" si="12"/>
        <v>240000</v>
      </c>
    </row>
    <row r="132" spans="1:9" ht="24" hidden="1">
      <c r="A132" s="16" t="s">
        <v>66</v>
      </c>
      <c r="B132" s="55">
        <v>1</v>
      </c>
      <c r="C132" s="59">
        <v>50000</v>
      </c>
      <c r="D132" s="55">
        <v>1</v>
      </c>
      <c r="E132" s="59">
        <v>50000</v>
      </c>
      <c r="F132" s="55">
        <v>1</v>
      </c>
      <c r="G132" s="59">
        <v>50000</v>
      </c>
      <c r="H132" s="40">
        <f t="shared" si="12"/>
        <v>3</v>
      </c>
      <c r="I132" s="38">
        <f t="shared" si="12"/>
        <v>150000</v>
      </c>
    </row>
    <row r="133" spans="1:9" ht="24" hidden="1">
      <c r="A133" s="23" t="s">
        <v>67</v>
      </c>
      <c r="B133" s="97">
        <v>1</v>
      </c>
      <c r="C133" s="98">
        <v>50000</v>
      </c>
      <c r="D133" s="97">
        <v>1</v>
      </c>
      <c r="E133" s="98">
        <v>50000</v>
      </c>
      <c r="F133" s="97">
        <v>1</v>
      </c>
      <c r="G133" s="98">
        <v>50000</v>
      </c>
      <c r="H133" s="40">
        <f t="shared" si="12"/>
        <v>3</v>
      </c>
      <c r="I133" s="99">
        <f t="shared" si="12"/>
        <v>150000</v>
      </c>
    </row>
    <row r="134" spans="1:9" s="10" customFormat="1" ht="21" customHeight="1">
      <c r="A134" s="8" t="s">
        <v>7</v>
      </c>
      <c r="B134" s="45">
        <f>SUM(B129:B131)</f>
        <v>6</v>
      </c>
      <c r="C134" s="46">
        <f aca="true" t="shared" si="13" ref="C134:I134">SUM(C129:C131)</f>
        <v>420000</v>
      </c>
      <c r="D134" s="45">
        <f t="shared" si="13"/>
        <v>6</v>
      </c>
      <c r="E134" s="46">
        <f t="shared" si="13"/>
        <v>420000</v>
      </c>
      <c r="F134" s="45">
        <f t="shared" si="13"/>
        <v>6</v>
      </c>
      <c r="G134" s="46">
        <f t="shared" si="13"/>
        <v>420000</v>
      </c>
      <c r="H134" s="45">
        <f t="shared" si="13"/>
        <v>18</v>
      </c>
      <c r="I134" s="46">
        <f t="shared" si="13"/>
        <v>1260000</v>
      </c>
    </row>
    <row r="135" spans="1:9" s="10" customFormat="1" ht="28.5" customHeight="1" thickBot="1">
      <c r="A135" s="24" t="s">
        <v>8</v>
      </c>
      <c r="B135" s="100">
        <f aca="true" t="shared" si="14" ref="B135:I135">B13+B33+B55+B84+B122+B134</f>
        <v>249</v>
      </c>
      <c r="C135" s="101">
        <f t="shared" si="14"/>
        <v>99351490</v>
      </c>
      <c r="D135" s="100">
        <f t="shared" si="14"/>
        <v>209</v>
      </c>
      <c r="E135" s="101">
        <f t="shared" si="14"/>
        <v>89932850</v>
      </c>
      <c r="F135" s="100">
        <f t="shared" si="14"/>
        <v>231</v>
      </c>
      <c r="G135" s="101">
        <f t="shared" si="14"/>
        <v>160799625</v>
      </c>
      <c r="H135" s="100">
        <f t="shared" si="14"/>
        <v>686</v>
      </c>
      <c r="I135" s="101">
        <f t="shared" si="14"/>
        <v>353391965</v>
      </c>
    </row>
    <row r="136" ht="24.75" thickTop="1"/>
  </sheetData>
  <mergeCells count="172"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F61:F62"/>
    <mergeCell ref="G61:G62"/>
    <mergeCell ref="F57:F59"/>
    <mergeCell ref="G57:G59"/>
    <mergeCell ref="B61:B62"/>
    <mergeCell ref="C61:C62"/>
    <mergeCell ref="D61:D62"/>
    <mergeCell ref="E61:E62"/>
    <mergeCell ref="H10:H11"/>
    <mergeCell ref="B53:B54"/>
    <mergeCell ref="H57:H59"/>
    <mergeCell ref="I57:I59"/>
    <mergeCell ref="B57:B59"/>
    <mergeCell ref="C57:C59"/>
    <mergeCell ref="D57:D59"/>
    <mergeCell ref="E57:E59"/>
    <mergeCell ref="G53:G54"/>
    <mergeCell ref="E53:E54"/>
    <mergeCell ref="B10:B11"/>
    <mergeCell ref="C10:C11"/>
    <mergeCell ref="D10:D11"/>
    <mergeCell ref="E10:E11"/>
    <mergeCell ref="D30:D31"/>
    <mergeCell ref="E30:E31"/>
    <mergeCell ref="H53:H54"/>
    <mergeCell ref="I53:I54"/>
    <mergeCell ref="I30:I31"/>
    <mergeCell ref="C6:C7"/>
    <mergeCell ref="E6:E7"/>
    <mergeCell ref="G6:G7"/>
    <mergeCell ref="F17:G17"/>
    <mergeCell ref="F10:F11"/>
    <mergeCell ref="G10:G11"/>
    <mergeCell ref="D5:E5"/>
    <mergeCell ref="F5:G5"/>
    <mergeCell ref="G21:G22"/>
    <mergeCell ref="E21:E22"/>
    <mergeCell ref="F21:F22"/>
    <mergeCell ref="G18:G19"/>
    <mergeCell ref="A1:I1"/>
    <mergeCell ref="A2:I2"/>
    <mergeCell ref="A3:I3"/>
    <mergeCell ref="A4:I4"/>
    <mergeCell ref="A5:A7"/>
    <mergeCell ref="A35:A37"/>
    <mergeCell ref="B35:C35"/>
    <mergeCell ref="D35:E35"/>
    <mergeCell ref="A17:A19"/>
    <mergeCell ref="B17:C17"/>
    <mergeCell ref="D17:E17"/>
    <mergeCell ref="C18:C19"/>
    <mergeCell ref="E18:E19"/>
    <mergeCell ref="B5:C5"/>
    <mergeCell ref="I5:I7"/>
    <mergeCell ref="I35:I37"/>
    <mergeCell ref="F25:F26"/>
    <mergeCell ref="G25:G26"/>
    <mergeCell ref="F30:F31"/>
    <mergeCell ref="G30:G31"/>
    <mergeCell ref="F35:G35"/>
    <mergeCell ref="G36:G37"/>
    <mergeCell ref="I10:I11"/>
    <mergeCell ref="H30:H31"/>
    <mergeCell ref="F103:F104"/>
    <mergeCell ref="G103:G104"/>
    <mergeCell ref="F68:F69"/>
    <mergeCell ref="G68:G69"/>
    <mergeCell ref="F81:F82"/>
    <mergeCell ref="G81:G82"/>
    <mergeCell ref="F75:F77"/>
    <mergeCell ref="F91:F102"/>
    <mergeCell ref="G91:G102"/>
    <mergeCell ref="F116:F119"/>
    <mergeCell ref="G116:G119"/>
    <mergeCell ref="H116:H119"/>
    <mergeCell ref="I116:I119"/>
    <mergeCell ref="B116:B119"/>
    <mergeCell ref="C116:C119"/>
    <mergeCell ref="D116:D119"/>
    <mergeCell ref="E116:E119"/>
    <mergeCell ref="A125:A127"/>
    <mergeCell ref="B125:C125"/>
    <mergeCell ref="D125:E125"/>
    <mergeCell ref="F125:G125"/>
    <mergeCell ref="I125:I127"/>
    <mergeCell ref="C126:C127"/>
    <mergeCell ref="E126:E127"/>
    <mergeCell ref="G126:G127"/>
    <mergeCell ref="A65:A67"/>
    <mergeCell ref="B65:C65"/>
    <mergeCell ref="D65:E65"/>
    <mergeCell ref="C66:C67"/>
    <mergeCell ref="E66:E67"/>
    <mergeCell ref="B103:B104"/>
    <mergeCell ref="C103:C104"/>
    <mergeCell ref="D103:D104"/>
    <mergeCell ref="E103:E104"/>
    <mergeCell ref="B21:B22"/>
    <mergeCell ref="C21:C22"/>
    <mergeCell ref="D21:D22"/>
    <mergeCell ref="F53:F54"/>
    <mergeCell ref="C36:C37"/>
    <mergeCell ref="E36:E37"/>
    <mergeCell ref="B25:B26"/>
    <mergeCell ref="C25:C26"/>
    <mergeCell ref="B30:B31"/>
    <mergeCell ref="C30:C31"/>
    <mergeCell ref="B91:B102"/>
    <mergeCell ref="C91:C102"/>
    <mergeCell ref="D91:D102"/>
    <mergeCell ref="E91:E102"/>
    <mergeCell ref="C81:C82"/>
    <mergeCell ref="D81:D82"/>
    <mergeCell ref="E81:E82"/>
    <mergeCell ref="I17:I19"/>
    <mergeCell ref="H68:H69"/>
    <mergeCell ref="I68:I69"/>
    <mergeCell ref="D25:D26"/>
    <mergeCell ref="E25:E26"/>
    <mergeCell ref="C53:C54"/>
    <mergeCell ref="D53:D54"/>
    <mergeCell ref="E68:E69"/>
    <mergeCell ref="F65:G65"/>
    <mergeCell ref="D75:D77"/>
    <mergeCell ref="H81:H82"/>
    <mergeCell ref="E75:E77"/>
    <mergeCell ref="E78:E80"/>
    <mergeCell ref="F78:F80"/>
    <mergeCell ref="I81:I82"/>
    <mergeCell ref="A87:A89"/>
    <mergeCell ref="B87:C87"/>
    <mergeCell ref="D87:E87"/>
    <mergeCell ref="F87:G87"/>
    <mergeCell ref="I87:I89"/>
    <mergeCell ref="C88:C89"/>
    <mergeCell ref="E88:E89"/>
    <mergeCell ref="G88:G89"/>
    <mergeCell ref="B81:B82"/>
    <mergeCell ref="H21:H22"/>
    <mergeCell ref="I21:I22"/>
    <mergeCell ref="H25:H26"/>
    <mergeCell ref="I25:I26"/>
    <mergeCell ref="I65:I67"/>
    <mergeCell ref="G66:G67"/>
    <mergeCell ref="B78:B80"/>
    <mergeCell ref="C78:C80"/>
    <mergeCell ref="D78:D80"/>
    <mergeCell ref="B68:B69"/>
    <mergeCell ref="C68:C69"/>
    <mergeCell ref="D68:D69"/>
    <mergeCell ref="B75:B77"/>
    <mergeCell ref="C75:C77"/>
    <mergeCell ref="I78:I80"/>
    <mergeCell ref="G75:G77"/>
    <mergeCell ref="H75:H77"/>
    <mergeCell ref="I75:I77"/>
    <mergeCell ref="G78:G80"/>
    <mergeCell ref="H78:H80"/>
    <mergeCell ref="H103:H104"/>
    <mergeCell ref="I103:I104"/>
    <mergeCell ref="H91:H102"/>
    <mergeCell ref="I91:I102"/>
  </mergeCells>
  <printOptions horizontalCentered="1"/>
  <pageMargins left="0.11" right="0.51" top="0.8267716535433072" bottom="0.9055118110236221" header="0.2362204724409449" footer="0.31496062992125984"/>
  <pageSetup firstPageNumber="38" useFirstPageNumber="1" horizontalDpi="600" verticalDpi="600" orientation="landscape" paperSize="9" r:id="rId3"/>
  <headerFooter alignWithMargins="0">
    <oddFooter>&amp;C&amp;"TH SarabunPSK,ธรรมดา"&amp;16&amp;P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2011-06-23T10:00:01Z</cp:lastPrinted>
  <dcterms:created xsi:type="dcterms:W3CDTF">2006-03-13T07:23:02Z</dcterms:created>
  <dcterms:modified xsi:type="dcterms:W3CDTF">2011-06-23T10:00:07Z</dcterms:modified>
  <cp:category/>
  <cp:version/>
  <cp:contentType/>
  <cp:contentStatus/>
</cp:coreProperties>
</file>